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1665" windowWidth="8880" windowHeight="3795" firstSheet="2" activeTab="5"/>
  </bookViews>
  <sheets>
    <sheet name="Introduction" sheetId="1" r:id="rId1"/>
    <sheet name="Natural Hazards" sheetId="2" r:id="rId2"/>
    <sheet name="Technological Hazards" sheetId="3" r:id="rId3"/>
    <sheet name="Human Hazards" sheetId="4" r:id="rId4"/>
    <sheet name="Hazardous Materials" sheetId="5" r:id="rId5"/>
    <sheet name="Summary" sheetId="6" r:id="rId6"/>
  </sheets>
  <definedNames>
    <definedName name="_xlnm.Print_Area" localSheetId="4">'Hazardous Materials'!$A$1:$I$20</definedName>
    <definedName name="_xlnm.Print_Area" localSheetId="0">'Introduction'!$A$1:$O$45</definedName>
    <definedName name="_xlnm.Print_Area" localSheetId="1">'Natural Hazards'!$A$1:$I$26</definedName>
    <definedName name="_xlnm.Print_Area" localSheetId="5">'Summary'!$A$1:$H$46</definedName>
    <definedName name="_xlnm.Print_Area" localSheetId="2">'Technological Hazards'!$A$1:$I$27</definedName>
  </definedNames>
  <calcPr fullCalcOnLoad="1"/>
</workbook>
</file>

<file path=xl/sharedStrings.xml><?xml version="1.0" encoding="utf-8"?>
<sst xmlns="http://schemas.openxmlformats.org/spreadsheetml/2006/main" count="254" uniqueCount="168">
  <si>
    <t>HAZARD AND VULNERABILITY ASSESSMENT TOOL</t>
  </si>
  <si>
    <t>NATURALLY OCCURRING EVENTS</t>
  </si>
  <si>
    <t>SEVERITY = (MAGNITUDE - MITIGATION)</t>
  </si>
  <si>
    <t>EVENT</t>
  </si>
  <si>
    <t>PROBABILITY</t>
  </si>
  <si>
    <t>HUMAN IMPACT</t>
  </si>
  <si>
    <t>PROPERTY IMPACT</t>
  </si>
  <si>
    <t>BUSINESS IMPACT</t>
  </si>
  <si>
    <t>PREPARED-NESS</t>
  </si>
  <si>
    <t>INTERNAL RESPONSE</t>
  </si>
  <si>
    <t>EXTERNAL RESPONSE</t>
  </si>
  <si>
    <t>RISK</t>
  </si>
  <si>
    <t>Likelihood this will occur</t>
  </si>
  <si>
    <t>Possibility of death or injury</t>
  </si>
  <si>
    <t>Physical losses and damages</t>
  </si>
  <si>
    <t>Interuption of services</t>
  </si>
  <si>
    <t>Preplanning</t>
  </si>
  <si>
    <t>Time, effectivness, resouces</t>
  </si>
  <si>
    <t>Community/    Mutual Aid staff and supplies</t>
  </si>
  <si>
    <t>Relative threat*</t>
  </si>
  <si>
    <t xml:space="preserve">SCORE                              </t>
  </si>
  <si>
    <t xml:space="preserve">0 = N/A                 1 = Low                  2 = Moderate            3 = High     </t>
  </si>
  <si>
    <t xml:space="preserve">0 = N/A                  1 = Low                  2 = Moderate            3 = High     </t>
  </si>
  <si>
    <t xml:space="preserve">0 = N/A                   1 = Low                   2 = Moderate            3 = High     </t>
  </si>
  <si>
    <t xml:space="preserve">0 = N/A                    1 = Low                   2 = Moderate            3 = High     </t>
  </si>
  <si>
    <t>0 = N/A                       1 = High                     2 = Moderate           3 = Low or none</t>
  </si>
  <si>
    <t>0 = N/A                      1 = High                     2 = Moderate               3 = Low or none</t>
  </si>
  <si>
    <t>0 = N/A                            1 = High                     2 = Moderate               3 = Low or none</t>
  </si>
  <si>
    <t>0 - 100%</t>
  </si>
  <si>
    <t>Tornado</t>
  </si>
  <si>
    <t>Severe Thunderstorm</t>
  </si>
  <si>
    <t>Snow Fall</t>
  </si>
  <si>
    <t>Blizzard</t>
  </si>
  <si>
    <t>Ice Storm</t>
  </si>
  <si>
    <t>Earthquake</t>
  </si>
  <si>
    <t>Tidal Wave</t>
  </si>
  <si>
    <t>Temperature Extremes</t>
  </si>
  <si>
    <t>Drought</t>
  </si>
  <si>
    <t>Flood, External</t>
  </si>
  <si>
    <t>Wild Fire</t>
  </si>
  <si>
    <t>Landslide</t>
  </si>
  <si>
    <t>Dam Inundation</t>
  </si>
  <si>
    <t>Volcano</t>
  </si>
  <si>
    <t>Epidemic</t>
  </si>
  <si>
    <t>AVERAGE SCORE</t>
  </si>
  <si>
    <t>*Threat increases with percentage.</t>
  </si>
  <si>
    <t>RISK  =  PROBABILITY * SEVERITY</t>
  </si>
  <si>
    <t>TECHNOLOGIC EVENTS</t>
  </si>
  <si>
    <t>Transportation Failure</t>
  </si>
  <si>
    <t>Fuel Shortage</t>
  </si>
  <si>
    <t>Natural Gas Failure</t>
  </si>
  <si>
    <t>Water Failure</t>
  </si>
  <si>
    <t>Sewer Failure</t>
  </si>
  <si>
    <t>Steam Failure</t>
  </si>
  <si>
    <t>Fire Alarm Failure</t>
  </si>
  <si>
    <t>Communications Failure</t>
  </si>
  <si>
    <t>Medical Gas Failure</t>
  </si>
  <si>
    <t>Medical Vacuum Failure</t>
  </si>
  <si>
    <t>HVAC Failure</t>
  </si>
  <si>
    <t>Information Systems Failure</t>
  </si>
  <si>
    <t>Fire, Internal</t>
  </si>
  <si>
    <t>Flood, Internal</t>
  </si>
  <si>
    <t>Hazmat Exposure, Internal</t>
  </si>
  <si>
    <t>Supply Shortage</t>
  </si>
  <si>
    <t>Structural Damage</t>
  </si>
  <si>
    <t>HUMAN RELATED EVENTS</t>
  </si>
  <si>
    <t>Terrorism, Biological</t>
  </si>
  <si>
    <t>VIP Situation</t>
  </si>
  <si>
    <t>Infant Abduction</t>
  </si>
  <si>
    <t>Hostage Situation</t>
  </si>
  <si>
    <t>Civil Disturbance</t>
  </si>
  <si>
    <t>Labor Action</t>
  </si>
  <si>
    <t>Forensic Admission</t>
  </si>
  <si>
    <t>Bomb Threat</t>
  </si>
  <si>
    <t xml:space="preserve">AVERAGE </t>
  </si>
  <si>
    <t>EVENTS INVOLVING HAZARDOUS MATERIALS</t>
  </si>
  <si>
    <t>0 = N/A                            1 = High                          2 = Moderate                 3 = Low or none</t>
  </si>
  <si>
    <t>Chemical Exposure, External</t>
  </si>
  <si>
    <t>Small-Medium Sized Internal Spill</t>
  </si>
  <si>
    <t>Large Internal Spill</t>
  </si>
  <si>
    <t>Terrorism, Chemical</t>
  </si>
  <si>
    <t xml:space="preserve">Radiologic Exposure, Internal </t>
  </si>
  <si>
    <t>Radiologic Exposure, External</t>
  </si>
  <si>
    <t>Terrorism, Radiologic</t>
  </si>
  <si>
    <t>Natural</t>
  </si>
  <si>
    <t>Technological</t>
  </si>
  <si>
    <t>Human</t>
  </si>
  <si>
    <t>Hazmat</t>
  </si>
  <si>
    <t>Total for Facility</t>
  </si>
  <si>
    <t>Probability</t>
  </si>
  <si>
    <r>
      <t xml:space="preserve">Hazard Specific Relative Risk:                            </t>
    </r>
    <r>
      <rPr>
        <i/>
        <sz val="8"/>
        <rFont val="Arial"/>
        <family val="2"/>
      </rPr>
      <t xml:space="preserve">            </t>
    </r>
  </si>
  <si>
    <t xml:space="preserve">This document is a sample Hazard Vulnerability Analysis tool.  It is not asubstitute for a comprehensive emergency preparedness program.  </t>
  </si>
  <si>
    <t>Individuals or organizations using this tool are solely responsible for any hazard assessment and compliance with applicable laws and regulations.</t>
  </si>
  <si>
    <t>This document is a sample Hazard Vulnerability Analysis tool.  It is not a</t>
  </si>
  <si>
    <t xml:space="preserve">substitute for a comprehensive emergency preparedness program.  Individuals or </t>
  </si>
  <si>
    <t>Status of current plans</t>
  </si>
  <si>
    <t xml:space="preserve">organizations using this tool are solely responsible for any hazard assessment and </t>
  </si>
  <si>
    <t>Frequency of drills</t>
  </si>
  <si>
    <t>Training status</t>
  </si>
  <si>
    <t>Insurance</t>
  </si>
  <si>
    <t>INSTRUCTIONS:</t>
  </si>
  <si>
    <t>Availability of alternate sources for critical supplies/services</t>
  </si>
  <si>
    <t xml:space="preserve"> </t>
  </si>
  <si>
    <t>Evaluate potential for event and response among the following categories using</t>
  </si>
  <si>
    <t xml:space="preserve">the hazard specific scale.  Assume each event incident occurs at the worst </t>
  </si>
  <si>
    <t>possible time (e.g. during peak patient loads).</t>
  </si>
  <si>
    <t>Types of supplies on hand/will they meet need?</t>
  </si>
  <si>
    <t>Volume of supplies on hand/will they meet need?</t>
  </si>
  <si>
    <t>Please note specific score criteria on each work sheet to ensure accurate recording.</t>
  </si>
  <si>
    <t>Staff availability</t>
  </si>
  <si>
    <t>Availability of back-up systems</t>
  </si>
  <si>
    <t>Known risk</t>
  </si>
  <si>
    <t>Internal resources ability to withstand disasters/survivability</t>
  </si>
  <si>
    <t>Historical data</t>
  </si>
  <si>
    <t>Types of agreements with community agencies/drills?</t>
  </si>
  <si>
    <t>Coordination with local and state agencies</t>
  </si>
  <si>
    <t>Time to marshal an on-scene response</t>
  </si>
  <si>
    <t>Coordination with proximal health care facilities</t>
  </si>
  <si>
    <t>Scope of response capability</t>
  </si>
  <si>
    <t>Coordination with treatment specific facilities</t>
  </si>
  <si>
    <t>Historical evaluation of response success</t>
  </si>
  <si>
    <t>Community resources</t>
  </si>
  <si>
    <t>Potential for staff death or injury</t>
  </si>
  <si>
    <t>Potential for patient death or injury</t>
  </si>
  <si>
    <t>Cost to replace</t>
  </si>
  <si>
    <t>Cost to set up temporary replacement</t>
  </si>
  <si>
    <t>Cost to repair</t>
  </si>
  <si>
    <t>Time to recover</t>
  </si>
  <si>
    <t>Business interruption</t>
  </si>
  <si>
    <t>Employees unable to report to work</t>
  </si>
  <si>
    <t>Customers unable to reach facility</t>
  </si>
  <si>
    <t>Company in violation of contractual agreements</t>
  </si>
  <si>
    <t>Imposition of fines and penalties or legal costs</t>
  </si>
  <si>
    <t>Interruption of critical supplies</t>
  </si>
  <si>
    <t>Interruption of product distribution</t>
  </si>
  <si>
    <t>Reputation and public image</t>
  </si>
  <si>
    <t>Financial impact/burden</t>
  </si>
  <si>
    <r>
      <t>Mass Casualty Hazmat Incident</t>
    </r>
    <r>
      <rPr>
        <i/>
        <sz val="8"/>
        <rFont val="Arial"/>
        <family val="2"/>
      </rPr>
      <t xml:space="preserve"> (From historic events at your Hospital with &gt;= 5 victims)</t>
    </r>
  </si>
  <si>
    <r>
      <t xml:space="preserve">Small Casualty Hazmat Incident </t>
    </r>
    <r>
      <rPr>
        <i/>
        <sz val="8"/>
        <rFont val="Arial"/>
        <family val="2"/>
      </rPr>
      <t>(From historic events at your Hospital with &lt; 5 victims)</t>
    </r>
  </si>
  <si>
    <t>Hurricane</t>
  </si>
  <si>
    <t>Severity</t>
  </si>
  <si>
    <t>Coordination with Medical Office Building's</t>
  </si>
  <si>
    <t>Community/ Mutual Aid staff and supplies</t>
  </si>
  <si>
    <t>Facility/Regional/Manufacturer/vendor statistics</t>
  </si>
  <si>
    <r>
      <t xml:space="preserve">Issues to consider for </t>
    </r>
    <r>
      <rPr>
        <b/>
        <sz val="10"/>
        <rFont val="Arial"/>
        <family val="2"/>
      </rPr>
      <t>Preparedness</t>
    </r>
    <r>
      <rPr>
        <sz val="10"/>
        <rFont val="Arial"/>
        <family val="2"/>
      </rPr>
      <t xml:space="preserve"> include, but are not limited to:</t>
    </r>
  </si>
  <si>
    <r>
      <t xml:space="preserve">Probability: </t>
    </r>
    <r>
      <rPr>
        <b/>
        <u val="single"/>
        <sz val="10"/>
        <rFont val="Arial Narrow"/>
        <family val="2"/>
      </rPr>
      <t>Likelihood of event occuring</t>
    </r>
  </si>
  <si>
    <r>
      <t xml:space="preserve">Issues to consider for </t>
    </r>
    <r>
      <rPr>
        <b/>
        <sz val="10"/>
        <rFont val="Arial"/>
        <family val="2"/>
      </rPr>
      <t>probability</t>
    </r>
    <r>
      <rPr>
        <sz val="10"/>
        <rFont val="Arial"/>
        <family val="2"/>
      </rPr>
      <t xml:space="preserve"> include, but are not limited to:</t>
    </r>
  </si>
  <si>
    <r>
      <t>Issues to consider for</t>
    </r>
    <r>
      <rPr>
        <b/>
        <sz val="10"/>
        <rFont val="Arial"/>
        <family val="2"/>
      </rPr>
      <t xml:space="preserve"> Internal Response</t>
    </r>
    <r>
      <rPr>
        <sz val="10"/>
        <rFont val="Arial"/>
        <family val="2"/>
      </rPr>
      <t xml:space="preserve"> include, but are not limited to:</t>
    </r>
  </si>
  <si>
    <r>
      <t xml:space="preserve">Impact: </t>
    </r>
    <r>
      <rPr>
        <b/>
        <u val="single"/>
        <sz val="10"/>
        <rFont val="Arial Narrow"/>
        <family val="2"/>
      </rPr>
      <t>Assuming event has occurred, assess impact</t>
    </r>
  </si>
  <si>
    <r>
      <t xml:space="preserve">Issues to consider for </t>
    </r>
    <r>
      <rPr>
        <b/>
        <sz val="10"/>
        <rFont val="Arial"/>
        <family val="2"/>
      </rPr>
      <t>human impact</t>
    </r>
    <r>
      <rPr>
        <sz val="10"/>
        <rFont val="Arial"/>
        <family val="2"/>
      </rPr>
      <t xml:space="preserve"> include, but are not limited to:</t>
    </r>
  </si>
  <si>
    <r>
      <t xml:space="preserve">Issues to consider for </t>
    </r>
    <r>
      <rPr>
        <b/>
        <sz val="10"/>
        <rFont val="Arial"/>
        <family val="2"/>
      </rPr>
      <t>External Response</t>
    </r>
    <r>
      <rPr>
        <sz val="10"/>
        <rFont val="Arial"/>
        <family val="2"/>
      </rPr>
      <t xml:space="preserve"> include, but are not limited to:</t>
    </r>
  </si>
  <si>
    <r>
      <t xml:space="preserve">Issues to consider for </t>
    </r>
    <r>
      <rPr>
        <b/>
        <sz val="10"/>
        <rFont val="Arial"/>
        <family val="2"/>
      </rPr>
      <t>property impact</t>
    </r>
    <r>
      <rPr>
        <sz val="10"/>
        <rFont val="Arial"/>
        <family val="2"/>
      </rPr>
      <t xml:space="preserve"> include, but are not limited to:</t>
    </r>
  </si>
  <si>
    <r>
      <t xml:space="preserve">Issues to consider for </t>
    </r>
    <r>
      <rPr>
        <b/>
        <sz val="10"/>
        <rFont val="Arial"/>
        <family val="2"/>
      </rPr>
      <t>business impact</t>
    </r>
    <r>
      <rPr>
        <sz val="10"/>
        <rFont val="Arial"/>
        <family val="2"/>
      </rPr>
      <t xml:space="preserve"> include, but are not limited to:</t>
    </r>
  </si>
  <si>
    <t>resources</t>
  </si>
  <si>
    <r>
      <t xml:space="preserve">Mitigation: </t>
    </r>
    <r>
      <rPr>
        <b/>
        <u val="single"/>
        <sz val="10"/>
        <rFont val="Arial Narrow"/>
        <family val="2"/>
      </rPr>
      <t>Assuming event has occurred, assess preparedness and response</t>
    </r>
  </si>
  <si>
    <t>Response) include, but are not limited to:</t>
  </si>
  <si>
    <r>
      <t xml:space="preserve">Issues to consider for </t>
    </r>
    <r>
      <rPr>
        <b/>
        <sz val="10"/>
        <rFont val="Arial"/>
        <family val="2"/>
      </rPr>
      <t xml:space="preserve">response </t>
    </r>
    <r>
      <rPr>
        <sz val="10"/>
        <rFont val="Arial"/>
        <family val="2"/>
      </rPr>
      <t>(Preparedness, Internal &amp; External</t>
    </r>
  </si>
  <si>
    <t>relative threat.</t>
  </si>
  <si>
    <t>The summary section will automatically provide your specific and overall</t>
  </si>
  <si>
    <t xml:space="preserve">Complete all worksheets incl Natural, Technological, Human and Hazmat  </t>
  </si>
  <si>
    <t>PREPAREDNESS</t>
  </si>
  <si>
    <t>Interruption of services</t>
  </si>
  <si>
    <t>Time, effectiveness, resources</t>
  </si>
  <si>
    <t>Pre-Planning</t>
  </si>
  <si>
    <t xml:space="preserve"> 0= N/A             1 = High                          2=Moderate    3 = Low</t>
  </si>
  <si>
    <t>Instructions and cell formulates modified by M. Bernard 9/22/10</t>
  </si>
  <si>
    <t>SUMMARY OF FACILITY HAZARDS ANALYSIS</t>
  </si>
  <si>
    <t>Facility Hazard and Vulnerability Analysis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</si>
</sst>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b/>
      <sz val="10"/>
      <color indexed="9"/>
      <name val="Arial"/>
      <family val="2"/>
    </font>
    <font>
      <b/>
      <u val="single"/>
      <sz val="9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i/>
      <sz val="7.5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 Narrow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b/>
      <i/>
      <sz val="10"/>
      <color indexed="9"/>
      <name val="Arial"/>
      <family val="2"/>
    </font>
    <font>
      <sz val="7"/>
      <name val="Arial"/>
      <family val="2"/>
    </font>
    <font>
      <sz val="10.25"/>
      <color indexed="8"/>
      <name val="Arial"/>
      <family val="2"/>
    </font>
    <font>
      <b/>
      <sz val="10.25"/>
      <color indexed="8"/>
      <name val="Arial"/>
      <family val="2"/>
    </font>
    <font>
      <b/>
      <sz val="12"/>
      <color indexed="8"/>
      <name val="Arial"/>
      <family val="2"/>
    </font>
    <font>
      <sz val="9.4"/>
      <color indexed="8"/>
      <name val="Arial"/>
      <family val="2"/>
    </font>
    <font>
      <sz val="11.75"/>
      <color indexed="8"/>
      <name val="Arial"/>
      <family val="2"/>
    </font>
    <font>
      <sz val="10.8"/>
      <color indexed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medium"/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dotted"/>
    </border>
    <border>
      <left style="medium"/>
      <right style="thin"/>
      <top style="medium"/>
      <bottom style="dotted"/>
    </border>
    <border>
      <left style="thin"/>
      <right>
        <color indexed="63"/>
      </right>
      <top style="dotted"/>
      <bottom style="dotted"/>
    </border>
    <border>
      <left style="medium"/>
      <right style="thin"/>
      <top style="dotted"/>
      <bottom style="dotted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dotted"/>
    </border>
    <border>
      <left style="thin"/>
      <right style="medium"/>
      <top style="dotted"/>
      <bottom>
        <color indexed="63"/>
      </bottom>
    </border>
    <border>
      <left style="medium"/>
      <right style="medium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 style="dotted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28" fillId="3" borderId="0" applyNumberFormat="0" applyBorder="0" applyAlignment="0" applyProtection="0"/>
    <xf numFmtId="0" fontId="32" fillId="20" borderId="1" applyNumberFormat="0" applyAlignment="0" applyProtection="0"/>
    <xf numFmtId="0" fontId="3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7" borderId="1" applyNumberFormat="0" applyAlignment="0" applyProtection="0"/>
    <xf numFmtId="0" fontId="33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2" fillId="24" borderId="10" xfId="0" applyFont="1" applyFill="1" applyBorder="1" applyAlignment="1">
      <alignment horizontal="left" vertical="center"/>
    </xf>
    <xf numFmtId="0" fontId="2" fillId="24" borderId="11" xfId="0" applyFont="1" applyFill="1" applyBorder="1" applyAlignment="1">
      <alignment horizontal="centerContinuous" vertical="center"/>
    </xf>
    <xf numFmtId="0" fontId="2" fillId="24" borderId="12" xfId="0" applyFont="1" applyFill="1" applyBorder="1" applyAlignment="1">
      <alignment horizontal="centerContinuous" vertical="center"/>
    </xf>
    <xf numFmtId="0" fontId="2" fillId="24" borderId="13" xfId="0" applyFont="1" applyFill="1" applyBorder="1" applyAlignment="1">
      <alignment horizontal="centerContinuous" vertical="center"/>
    </xf>
    <xf numFmtId="0" fontId="0" fillId="22" borderId="14" xfId="0" applyFill="1" applyBorder="1" applyAlignment="1">
      <alignment/>
    </xf>
    <xf numFmtId="0" fontId="2" fillId="24" borderId="15" xfId="0" applyFont="1" applyFill="1" applyBorder="1" applyAlignment="1" applyProtection="1">
      <alignment horizontal="center" wrapText="1"/>
      <protection/>
    </xf>
    <xf numFmtId="0" fontId="3" fillId="25" borderId="16" xfId="0" applyFont="1" applyFill="1" applyBorder="1" applyAlignment="1" applyProtection="1">
      <alignment horizontal="center" vertical="top" wrapText="1"/>
      <protection/>
    </xf>
    <xf numFmtId="0" fontId="3" fillId="26" borderId="11" xfId="0" applyFont="1" applyFill="1" applyBorder="1" applyAlignment="1" applyProtection="1">
      <alignment horizontal="center" vertical="center" wrapText="1"/>
      <protection/>
    </xf>
    <xf numFmtId="0" fontId="3" fillId="26" borderId="17" xfId="0" applyFont="1" applyFill="1" applyBorder="1" applyAlignment="1" applyProtection="1">
      <alignment horizontal="center" vertical="center" wrapText="1"/>
      <protection/>
    </xf>
    <xf numFmtId="0" fontId="3" fillId="26" borderId="13" xfId="0" applyFont="1" applyFill="1" applyBorder="1" applyAlignment="1" applyProtection="1">
      <alignment horizontal="center" vertical="center" wrapText="1"/>
      <protection/>
    </xf>
    <xf numFmtId="0" fontId="3" fillId="27" borderId="17" xfId="0" applyFont="1" applyFill="1" applyBorder="1" applyAlignment="1" applyProtection="1">
      <alignment horizontal="center" vertical="center" wrapText="1"/>
      <protection/>
    </xf>
    <xf numFmtId="0" fontId="3" fillId="27" borderId="12" xfId="0" applyFont="1" applyFill="1" applyBorder="1" applyAlignment="1" applyProtection="1">
      <alignment horizontal="center" vertical="center" wrapText="1"/>
      <protection/>
    </xf>
    <xf numFmtId="0" fontId="3" fillId="27" borderId="18" xfId="0" applyFont="1" applyFill="1" applyBorder="1" applyAlignment="1" applyProtection="1">
      <alignment horizontal="center" vertical="center" wrapText="1"/>
      <protection/>
    </xf>
    <xf numFmtId="0" fontId="3" fillId="28" borderId="16" xfId="0" applyFont="1" applyFill="1" applyBorder="1" applyAlignment="1" applyProtection="1">
      <alignment horizontal="center" vertical="top" wrapText="1"/>
      <protection/>
    </xf>
    <xf numFmtId="0" fontId="4" fillId="25" borderId="16" xfId="0" applyFont="1" applyFill="1" applyBorder="1" applyAlignment="1" applyProtection="1">
      <alignment horizontal="center" vertical="top" wrapText="1"/>
      <protection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6" borderId="11" xfId="0" applyFont="1" applyFill="1" applyBorder="1" applyAlignment="1" applyProtection="1">
      <alignment horizontal="center" vertical="center" wrapText="1"/>
      <protection/>
    </xf>
    <xf numFmtId="0" fontId="5" fillId="26" borderId="17" xfId="0" applyFont="1" applyFill="1" applyBorder="1" applyAlignment="1" applyProtection="1">
      <alignment horizontal="center" vertical="center" wrapText="1"/>
      <protection/>
    </xf>
    <xf numFmtId="0" fontId="5" fillId="26" borderId="12" xfId="0" applyFont="1" applyFill="1" applyBorder="1" applyAlignment="1" applyProtection="1">
      <alignment horizontal="center" vertical="center" wrapText="1"/>
      <protection/>
    </xf>
    <xf numFmtId="0" fontId="5" fillId="27" borderId="12" xfId="0" applyFont="1" applyFill="1" applyBorder="1" applyAlignment="1" applyProtection="1">
      <alignment horizontal="center" vertical="center" wrapText="1"/>
      <protection/>
    </xf>
    <xf numFmtId="0" fontId="5" fillId="27" borderId="18" xfId="0" applyFont="1" applyFill="1" applyBorder="1" applyAlignment="1" applyProtection="1">
      <alignment horizontal="center" vertical="center" wrapText="1"/>
      <protection/>
    </xf>
    <xf numFmtId="0" fontId="5" fillId="28" borderId="19" xfId="0" applyFont="1" applyFill="1" applyBorder="1" applyAlignment="1" applyProtection="1">
      <alignment horizontal="center" vertical="center" wrapText="1"/>
      <protection/>
    </xf>
    <xf numFmtId="0" fontId="6" fillId="25" borderId="19" xfId="0" applyFont="1" applyFill="1" applyBorder="1" applyAlignment="1" applyProtection="1">
      <alignment horizontal="center" vertical="center" wrapText="1"/>
      <protection/>
    </xf>
    <xf numFmtId="0" fontId="7" fillId="25" borderId="11" xfId="0" applyFont="1" applyFill="1" applyBorder="1" applyAlignment="1" applyProtection="1">
      <alignment horizontal="left" vertical="center" wrapText="1" indent="1"/>
      <protection/>
    </xf>
    <xf numFmtId="0" fontId="7" fillId="26" borderId="11" xfId="0" applyFont="1" applyFill="1" applyBorder="1" applyAlignment="1" applyProtection="1">
      <alignment horizontal="left" vertical="center" wrapText="1" indent="1"/>
      <protection/>
    </xf>
    <xf numFmtId="0" fontId="7" fillId="26" borderId="17" xfId="0" applyFont="1" applyFill="1" applyBorder="1" applyAlignment="1" applyProtection="1">
      <alignment horizontal="left" vertical="center" wrapText="1" indent="1"/>
      <protection/>
    </xf>
    <xf numFmtId="0" fontId="7" fillId="26" borderId="12" xfId="0" applyFont="1" applyFill="1" applyBorder="1" applyAlignment="1" applyProtection="1">
      <alignment horizontal="left" vertical="center" wrapText="1" indent="1"/>
      <protection/>
    </xf>
    <xf numFmtId="0" fontId="7" fillId="27" borderId="20" xfId="0" applyFont="1" applyFill="1" applyBorder="1" applyAlignment="1" applyProtection="1">
      <alignment horizontal="left" vertical="center" wrapText="1"/>
      <protection/>
    </xf>
    <xf numFmtId="0" fontId="7" fillId="27" borderId="12" xfId="0" applyFont="1" applyFill="1" applyBorder="1" applyAlignment="1" applyProtection="1">
      <alignment horizontal="left" vertical="center" wrapText="1"/>
      <protection/>
    </xf>
    <xf numFmtId="0" fontId="8" fillId="28" borderId="19" xfId="0" applyFont="1" applyFill="1" applyBorder="1" applyAlignment="1" applyProtection="1">
      <alignment horizontal="center" vertical="center" wrapText="1"/>
      <protection/>
    </xf>
    <xf numFmtId="0" fontId="9" fillId="0" borderId="21" xfId="0" applyFont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 applyProtection="1">
      <alignment horizontal="center" vertical="center" wrapText="1"/>
      <protection locked="0"/>
    </xf>
    <xf numFmtId="0" fontId="9" fillId="0" borderId="24" xfId="0" applyFont="1" applyBorder="1" applyAlignment="1" applyProtection="1">
      <alignment horizontal="center" vertical="center" wrapText="1"/>
      <protection locked="0"/>
    </xf>
    <xf numFmtId="0" fontId="9" fillId="0" borderId="25" xfId="0" applyFont="1" applyBorder="1" applyAlignment="1" applyProtection="1">
      <alignment horizontal="center" vertical="center" wrapText="1"/>
      <protection locked="0"/>
    </xf>
    <xf numFmtId="9" fontId="3" fillId="22" borderId="26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Border="1" applyAlignment="1" applyProtection="1">
      <alignment horizontal="center" vertical="center" wrapText="1"/>
      <protection locked="0"/>
    </xf>
    <xf numFmtId="0" fontId="9" fillId="0" borderId="28" xfId="0" applyFont="1" applyBorder="1" applyAlignment="1" applyProtection="1">
      <alignment horizontal="center" vertical="center" wrapText="1"/>
      <protection locked="0"/>
    </xf>
    <xf numFmtId="0" fontId="9" fillId="0" borderId="29" xfId="0" applyFont="1" applyBorder="1" applyAlignment="1" applyProtection="1">
      <alignment horizontal="center" vertical="center" wrapText="1"/>
      <protection locked="0"/>
    </xf>
    <xf numFmtId="0" fontId="9" fillId="0" borderId="30" xfId="0" applyFont="1" applyBorder="1" applyAlignment="1" applyProtection="1">
      <alignment horizontal="center" vertical="center" wrapText="1"/>
      <protection locked="0"/>
    </xf>
    <xf numFmtId="0" fontId="9" fillId="0" borderId="31" xfId="0" applyFont="1" applyBorder="1" applyAlignment="1" applyProtection="1">
      <alignment horizontal="center" vertical="center" wrapText="1"/>
      <protection locked="0"/>
    </xf>
    <xf numFmtId="9" fontId="3" fillId="22" borderId="32" xfId="0" applyNumberFormat="1" applyFont="1" applyFill="1" applyBorder="1" applyAlignment="1" applyProtection="1">
      <alignment horizontal="center" vertical="center" wrapText="1"/>
      <protection locked="0"/>
    </xf>
    <xf numFmtId="9" fontId="3" fillId="22" borderId="33" xfId="0" applyNumberFormat="1" applyFont="1" applyFill="1" applyBorder="1" applyAlignment="1" applyProtection="1">
      <alignment horizontal="center" vertical="center" wrapText="1"/>
      <protection locked="0"/>
    </xf>
    <xf numFmtId="1" fontId="3" fillId="24" borderId="19" xfId="0" applyNumberFormat="1" applyFont="1" applyFill="1" applyBorder="1" applyAlignment="1" applyProtection="1">
      <alignment horizontal="center" vertical="center" wrapText="1"/>
      <protection/>
    </xf>
    <xf numFmtId="2" fontId="3" fillId="24" borderId="11" xfId="0" applyNumberFormat="1" applyFont="1" applyFill="1" applyBorder="1" applyAlignment="1" applyProtection="1">
      <alignment horizontal="center" vertical="center" wrapText="1"/>
      <protection/>
    </xf>
    <xf numFmtId="2" fontId="3" fillId="24" borderId="17" xfId="0" applyNumberFormat="1" applyFont="1" applyFill="1" applyBorder="1" applyAlignment="1" applyProtection="1">
      <alignment horizontal="center" vertical="center" wrapText="1"/>
      <protection/>
    </xf>
    <xf numFmtId="2" fontId="3" fillId="24" borderId="12" xfId="0" applyNumberFormat="1" applyFont="1" applyFill="1" applyBorder="1" applyAlignment="1" applyProtection="1">
      <alignment horizontal="center" vertical="center" wrapText="1"/>
      <protection/>
    </xf>
    <xf numFmtId="9" fontId="3" fillId="15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right" vertical="center"/>
      <protection/>
    </xf>
    <xf numFmtId="2" fontId="2" fillId="0" borderId="36" xfId="0" applyNumberFormat="1" applyFont="1" applyBorder="1" applyAlignment="1" applyProtection="1">
      <alignment horizontal="left" vertical="center"/>
      <protection/>
    </xf>
    <xf numFmtId="2" fontId="2" fillId="0" borderId="37" xfId="0" applyNumberFormat="1" applyFont="1" applyBorder="1" applyAlignment="1" applyProtection="1">
      <alignment horizontal="left" vertical="center"/>
      <protection/>
    </xf>
    <xf numFmtId="2" fontId="2" fillId="0" borderId="38" xfId="0" applyNumberFormat="1" applyFont="1" applyBorder="1" applyAlignment="1" applyProtection="1">
      <alignment horizontal="left" vertical="center"/>
      <protection/>
    </xf>
    <xf numFmtId="0" fontId="7" fillId="27" borderId="18" xfId="0" applyFont="1" applyFill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centerContinuous"/>
      <protection/>
    </xf>
    <xf numFmtId="0" fontId="1" fillId="0" borderId="34" xfId="0" applyFont="1" applyBorder="1" applyAlignment="1" applyProtection="1">
      <alignment horizontal="centerContinuous"/>
      <protection/>
    </xf>
    <xf numFmtId="0" fontId="0" fillId="0" borderId="35" xfId="0" applyBorder="1" applyAlignment="1">
      <alignment/>
    </xf>
    <xf numFmtId="0" fontId="1" fillId="0" borderId="39" xfId="0" applyFont="1" applyBorder="1" applyAlignment="1" applyProtection="1">
      <alignment horizontal="centerContinuous" vertical="top" wrapText="1"/>
      <protection/>
    </xf>
    <xf numFmtId="0" fontId="1" fillId="0" borderId="0" xfId="0" applyFont="1" applyBorder="1" applyAlignment="1" applyProtection="1">
      <alignment horizontal="centerContinuous" vertical="center" wrapText="1"/>
      <protection/>
    </xf>
    <xf numFmtId="0" fontId="0" fillId="0" borderId="40" xfId="0" applyBorder="1" applyAlignment="1">
      <alignment/>
    </xf>
    <xf numFmtId="0" fontId="10" fillId="0" borderId="39" xfId="0" applyFont="1" applyBorder="1" applyAlignment="1" applyProtection="1">
      <alignment/>
      <protection/>
    </xf>
    <xf numFmtId="0" fontId="11" fillId="0" borderId="40" xfId="0" applyFont="1" applyBorder="1" applyAlignment="1" applyProtection="1">
      <alignment horizontal="center"/>
      <protection/>
    </xf>
    <xf numFmtId="0" fontId="12" fillId="0" borderId="39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wrapText="1"/>
      <protection/>
    </xf>
    <xf numFmtId="2" fontId="2" fillId="0" borderId="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wrapText="1"/>
      <protection/>
    </xf>
    <xf numFmtId="0" fontId="10" fillId="0" borderId="40" xfId="0" applyFont="1" applyBorder="1" applyAlignment="1" applyProtection="1">
      <alignment horizontal="center"/>
      <protection/>
    </xf>
    <xf numFmtId="0" fontId="12" fillId="0" borderId="36" xfId="0" applyFont="1" applyBorder="1" applyAlignment="1" applyProtection="1">
      <alignment horizontal="left"/>
      <protection/>
    </xf>
    <xf numFmtId="0" fontId="3" fillId="0" borderId="37" xfId="0" applyFont="1" applyBorder="1" applyAlignment="1" applyProtection="1">
      <alignment wrapText="1"/>
      <protection/>
    </xf>
    <xf numFmtId="2" fontId="2" fillId="0" borderId="37" xfId="0" applyNumberFormat="1" applyFont="1" applyBorder="1" applyAlignment="1" applyProtection="1">
      <alignment horizontal="center" vertical="center" wrapText="1"/>
      <protection/>
    </xf>
    <xf numFmtId="0" fontId="10" fillId="0" borderId="37" xfId="0" applyFont="1" applyBorder="1" applyAlignment="1" applyProtection="1">
      <alignment/>
      <protection/>
    </xf>
    <xf numFmtId="0" fontId="4" fillId="0" borderId="37" xfId="0" applyFont="1" applyBorder="1" applyAlignment="1" applyProtection="1">
      <alignment horizontal="center" wrapText="1"/>
      <protection/>
    </xf>
    <xf numFmtId="0" fontId="10" fillId="0" borderId="38" xfId="0" applyFont="1" applyBorder="1" applyAlignment="1" applyProtection="1">
      <alignment horizontal="center"/>
      <protection/>
    </xf>
    <xf numFmtId="0" fontId="0" fillId="24" borderId="14" xfId="0" applyFill="1" applyBorder="1" applyAlignment="1" applyProtection="1">
      <alignment/>
      <protection/>
    </xf>
    <xf numFmtId="0" fontId="2" fillId="24" borderId="10" xfId="0" applyFont="1" applyFill="1" applyBorder="1" applyAlignment="1" applyProtection="1">
      <alignment horizontal="left" vertical="center"/>
      <protection/>
    </xf>
    <xf numFmtId="0" fontId="2" fillId="24" borderId="11" xfId="0" applyFont="1" applyFill="1" applyBorder="1" applyAlignment="1" applyProtection="1">
      <alignment horizontal="centerContinuous" vertical="center"/>
      <protection/>
    </xf>
    <xf numFmtId="0" fontId="2" fillId="24" borderId="12" xfId="0" applyFont="1" applyFill="1" applyBorder="1" applyAlignment="1" applyProtection="1">
      <alignment horizontal="centerContinuous" vertical="center"/>
      <protection/>
    </xf>
    <xf numFmtId="0" fontId="2" fillId="24" borderId="13" xfId="0" applyFont="1" applyFill="1" applyBorder="1" applyAlignment="1" applyProtection="1">
      <alignment horizontal="centerContinuous" vertical="center"/>
      <protection/>
    </xf>
    <xf numFmtId="0" fontId="0" fillId="22" borderId="14" xfId="0" applyFill="1" applyBorder="1" applyAlignment="1" applyProtection="1">
      <alignment/>
      <protection/>
    </xf>
    <xf numFmtId="0" fontId="3" fillId="25" borderId="36" xfId="0" applyFont="1" applyFill="1" applyBorder="1" applyAlignment="1" applyProtection="1">
      <alignment horizontal="center" vertical="top" wrapText="1"/>
      <protection/>
    </xf>
    <xf numFmtId="0" fontId="3" fillId="26" borderId="20" xfId="0" applyFont="1" applyFill="1" applyBorder="1" applyAlignment="1" applyProtection="1">
      <alignment horizontal="center" vertical="center" wrapText="1"/>
      <protection/>
    </xf>
    <xf numFmtId="0" fontId="3" fillId="26" borderId="41" xfId="0" applyFont="1" applyFill="1" applyBorder="1" applyAlignment="1" applyProtection="1">
      <alignment horizontal="center" vertical="center" wrapText="1"/>
      <protection/>
    </xf>
    <xf numFmtId="0" fontId="3" fillId="26" borderId="12" xfId="0" applyFont="1" applyFill="1" applyBorder="1" applyAlignment="1" applyProtection="1">
      <alignment horizontal="center" vertical="center" wrapText="1"/>
      <protection/>
    </xf>
    <xf numFmtId="0" fontId="3" fillId="27" borderId="20" xfId="0" applyFont="1" applyFill="1" applyBorder="1" applyAlignment="1" applyProtection="1">
      <alignment horizontal="center" vertical="center" wrapText="1"/>
      <protection/>
    </xf>
    <xf numFmtId="0" fontId="5" fillId="26" borderId="20" xfId="0" applyFont="1" applyFill="1" applyBorder="1" applyAlignment="1" applyProtection="1">
      <alignment horizontal="center" vertical="center" wrapText="1"/>
      <protection/>
    </xf>
    <xf numFmtId="0" fontId="5" fillId="26" borderId="41" xfId="0" applyFont="1" applyFill="1" applyBorder="1" applyAlignment="1" applyProtection="1">
      <alignment horizontal="center" vertical="center" wrapText="1"/>
      <protection/>
    </xf>
    <xf numFmtId="0" fontId="5" fillId="27" borderId="20" xfId="0" applyFont="1" applyFill="1" applyBorder="1" applyAlignment="1" applyProtection="1">
      <alignment horizontal="center" vertical="center" wrapText="1"/>
      <protection/>
    </xf>
    <xf numFmtId="0" fontId="7" fillId="26" borderId="20" xfId="0" applyFont="1" applyFill="1" applyBorder="1" applyAlignment="1" applyProtection="1">
      <alignment horizontal="left" vertical="center" wrapText="1" indent="1"/>
      <protection/>
    </xf>
    <xf numFmtId="0" fontId="7" fillId="26" borderId="41" xfId="0" applyFont="1" applyFill="1" applyBorder="1" applyAlignment="1" applyProtection="1">
      <alignment horizontal="left" vertical="center" wrapText="1" indent="1"/>
      <protection/>
    </xf>
    <xf numFmtId="0" fontId="9" fillId="0" borderId="42" xfId="0" applyFont="1" applyBorder="1" applyAlignment="1" applyProtection="1">
      <alignment horizontal="center" vertical="center" wrapText="1"/>
      <protection locked="0"/>
    </xf>
    <xf numFmtId="0" fontId="9" fillId="0" borderId="43" xfId="0" applyFont="1" applyBorder="1" applyAlignment="1" applyProtection="1">
      <alignment horizontal="center" vertical="center" wrapText="1"/>
      <protection locked="0"/>
    </xf>
    <xf numFmtId="9" fontId="3" fillId="22" borderId="26" xfId="0" applyNumberFormat="1" applyFont="1" applyFill="1" applyBorder="1" applyAlignment="1" applyProtection="1">
      <alignment horizontal="center" vertical="center" wrapText="1"/>
      <protection/>
    </xf>
    <xf numFmtId="0" fontId="9" fillId="0" borderId="32" xfId="0" applyFont="1" applyBorder="1" applyAlignment="1" applyProtection="1">
      <alignment horizontal="left" vertical="center" wrapText="1" indent="1"/>
      <protection/>
    </xf>
    <xf numFmtId="0" fontId="9" fillId="0" borderId="44" xfId="0" applyFont="1" applyBorder="1" applyAlignment="1" applyProtection="1">
      <alignment horizontal="center" vertical="center" wrapText="1"/>
      <protection locked="0"/>
    </xf>
    <xf numFmtId="0" fontId="9" fillId="0" borderId="45" xfId="0" applyFont="1" applyBorder="1" applyAlignment="1" applyProtection="1">
      <alignment horizontal="center" vertical="center" wrapText="1"/>
      <protection locked="0"/>
    </xf>
    <xf numFmtId="9" fontId="3" fillId="22" borderId="32" xfId="0" applyNumberFormat="1" applyFont="1" applyFill="1" applyBorder="1" applyAlignment="1" applyProtection="1">
      <alignment horizontal="center" vertical="center" wrapText="1"/>
      <protection/>
    </xf>
    <xf numFmtId="9" fontId="3" fillId="22" borderId="33" xfId="0" applyNumberFormat="1" applyFont="1" applyFill="1" applyBorder="1" applyAlignment="1" applyProtection="1">
      <alignment horizontal="center" vertical="center" wrapText="1"/>
      <protection/>
    </xf>
    <xf numFmtId="2" fontId="3" fillId="24" borderId="46" xfId="0" applyNumberFormat="1" applyFont="1" applyFill="1" applyBorder="1" applyAlignment="1" applyProtection="1">
      <alignment horizontal="center" vertical="center" wrapText="1"/>
      <protection/>
    </xf>
    <xf numFmtId="2" fontId="3" fillId="24" borderId="20" xfId="0" applyNumberFormat="1" applyFont="1" applyFill="1" applyBorder="1" applyAlignment="1" applyProtection="1">
      <alignment horizontal="center" vertical="center" wrapText="1"/>
      <protection/>
    </xf>
    <xf numFmtId="2" fontId="3" fillId="24" borderId="18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/>
      <protection/>
    </xf>
    <xf numFmtId="0" fontId="1" fillId="0" borderId="35" xfId="0" applyFont="1" applyBorder="1" applyAlignment="1" applyProtection="1">
      <alignment horizontal="centerContinuous"/>
      <protection/>
    </xf>
    <xf numFmtId="0" fontId="1" fillId="0" borderId="40" xfId="0" applyFont="1" applyBorder="1" applyAlignment="1" applyProtection="1">
      <alignment horizontal="centerContinuous" vertical="center" wrapText="1"/>
      <protection/>
    </xf>
    <xf numFmtId="0" fontId="3" fillId="0" borderId="0" xfId="0" applyFont="1" applyBorder="1" applyAlignment="1" applyProtection="1">
      <alignment/>
      <protection/>
    </xf>
    <xf numFmtId="0" fontId="9" fillId="0" borderId="47" xfId="0" applyFont="1" applyBorder="1" applyAlignment="1" applyProtection="1">
      <alignment horizontal="center" vertical="center" wrapText="1"/>
      <protection locked="0"/>
    </xf>
    <xf numFmtId="0" fontId="9" fillId="0" borderId="48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wrapText="1"/>
      <protection/>
    </xf>
    <xf numFmtId="2" fontId="3" fillId="0" borderId="37" xfId="0" applyNumberFormat="1" applyFont="1" applyBorder="1" applyAlignment="1" applyProtection="1">
      <alignment wrapText="1"/>
      <protection/>
    </xf>
    <xf numFmtId="0" fontId="9" fillId="0" borderId="26" xfId="0" applyFont="1" applyBorder="1" applyAlignment="1" applyProtection="1">
      <alignment horizontal="left" wrapText="1" indent="1"/>
      <protection/>
    </xf>
    <xf numFmtId="0" fontId="9" fillId="0" borderId="49" xfId="0" applyFont="1" applyBorder="1" applyAlignment="1" applyProtection="1">
      <alignment horizontal="left" wrapText="1" indent="1"/>
      <protection/>
    </xf>
    <xf numFmtId="0" fontId="9" fillId="0" borderId="50" xfId="0" applyFont="1" applyBorder="1" applyAlignment="1" applyProtection="1">
      <alignment horizontal="center" vertical="center" wrapText="1"/>
      <protection locked="0"/>
    </xf>
    <xf numFmtId="0" fontId="9" fillId="0" borderId="51" xfId="0" applyFont="1" applyBorder="1" applyAlignment="1" applyProtection="1">
      <alignment horizontal="center" vertical="center" wrapText="1"/>
      <protection locked="0"/>
    </xf>
    <xf numFmtId="0" fontId="9" fillId="0" borderId="52" xfId="0" applyFont="1" applyBorder="1" applyAlignment="1" applyProtection="1">
      <alignment horizontal="center" vertical="center" wrapText="1"/>
      <protection locked="0"/>
    </xf>
    <xf numFmtId="0" fontId="9" fillId="0" borderId="32" xfId="0" applyFont="1" applyBorder="1" applyAlignment="1" applyProtection="1">
      <alignment horizontal="left" wrapText="1" indent="1"/>
      <protection/>
    </xf>
    <xf numFmtId="0" fontId="9" fillId="0" borderId="53" xfId="0" applyFont="1" applyBorder="1" applyAlignment="1" applyProtection="1">
      <alignment horizontal="center" vertical="center" wrapText="1"/>
      <protection locked="0"/>
    </xf>
    <xf numFmtId="2" fontId="3" fillId="24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10" fillId="0" borderId="39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40" xfId="0" applyBorder="1" applyAlignment="1" applyProtection="1">
      <alignment wrapText="1"/>
      <protection/>
    </xf>
    <xf numFmtId="0" fontId="0" fillId="0" borderId="37" xfId="0" applyBorder="1" applyAlignment="1" applyProtection="1">
      <alignment wrapText="1"/>
      <protection/>
    </xf>
    <xf numFmtId="2" fontId="0" fillId="0" borderId="37" xfId="0" applyNumberFormat="1" applyBorder="1" applyAlignment="1" applyProtection="1">
      <alignment wrapText="1"/>
      <protection/>
    </xf>
    <xf numFmtId="0" fontId="0" fillId="0" borderId="38" xfId="0" applyBorder="1" applyAlignment="1" applyProtection="1">
      <alignment wrapText="1"/>
      <protection/>
    </xf>
    <xf numFmtId="0" fontId="9" fillId="0" borderId="0" xfId="0" applyFont="1" applyAlignment="1">
      <alignment/>
    </xf>
    <xf numFmtId="0" fontId="2" fillId="0" borderId="0" xfId="0" applyFont="1" applyFill="1" applyBorder="1" applyAlignment="1" applyProtection="1">
      <alignment horizontal="center" textRotation="90"/>
      <protection/>
    </xf>
    <xf numFmtId="2" fontId="2" fillId="0" borderId="0" xfId="0" applyNumberFormat="1" applyFont="1" applyFill="1" applyBorder="1" applyAlignment="1" applyProtection="1">
      <alignment horizontal="center" wrapText="1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Continuous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textRotation="90" wrapText="1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2" fontId="2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26" xfId="0" applyFont="1" applyBorder="1" applyAlignment="1" applyProtection="1">
      <alignment horizontal="center" vertical="center" wrapText="1"/>
      <protection/>
    </xf>
    <xf numFmtId="0" fontId="9" fillId="0" borderId="32" xfId="0" applyFont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Continuous"/>
      <protection/>
    </xf>
    <xf numFmtId="0" fontId="5" fillId="0" borderId="0" xfId="0" applyFont="1" applyFill="1" applyBorder="1" applyAlignment="1" applyProtection="1">
      <alignment horizontal="left" textRotation="90"/>
      <protection/>
    </xf>
    <xf numFmtId="2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6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17" fillId="0" borderId="0" xfId="0" applyFont="1" applyFill="1" applyBorder="1" applyAlignment="1">
      <alignment vertical="top"/>
    </xf>
    <xf numFmtId="2" fontId="2" fillId="0" borderId="54" xfId="0" applyNumberFormat="1" applyFont="1" applyFill="1" applyBorder="1" applyAlignment="1" applyProtection="1">
      <alignment horizontal="center" wrapText="1"/>
      <protection/>
    </xf>
    <xf numFmtId="2" fontId="2" fillId="0" borderId="54" xfId="0" applyNumberFormat="1" applyFont="1" applyFill="1" applyBorder="1" applyAlignment="1" applyProtection="1">
      <alignment horizontal="center"/>
      <protection/>
    </xf>
    <xf numFmtId="2" fontId="2" fillId="0" borderId="54" xfId="0" applyNumberFormat="1" applyFont="1" applyFill="1" applyBorder="1" applyAlignment="1" applyProtection="1">
      <alignment horizontal="left" vertical="center"/>
      <protection/>
    </xf>
    <xf numFmtId="0" fontId="2" fillId="0" borderId="55" xfId="0" applyFont="1" applyFill="1" applyBorder="1" applyAlignment="1" applyProtection="1">
      <alignment horizontal="center" vertical="center"/>
      <protection/>
    </xf>
    <xf numFmtId="0" fontId="2" fillId="0" borderId="56" xfId="0" applyFont="1" applyFill="1" applyBorder="1" applyAlignment="1" applyProtection="1">
      <alignment horizontal="center" textRotation="90"/>
      <protection/>
    </xf>
    <xf numFmtId="0" fontId="2" fillId="0" borderId="57" xfId="0" applyFont="1" applyFill="1" applyBorder="1" applyAlignment="1" applyProtection="1">
      <alignment horizontal="center" textRotation="90" wrapText="1"/>
      <protection/>
    </xf>
    <xf numFmtId="0" fontId="2" fillId="0" borderId="58" xfId="0" applyFont="1" applyFill="1" applyBorder="1" applyAlignment="1" applyProtection="1">
      <alignment/>
      <protection/>
    </xf>
    <xf numFmtId="2" fontId="2" fillId="0" borderId="59" xfId="0" applyNumberFormat="1" applyFont="1" applyFill="1" applyBorder="1" applyAlignment="1" applyProtection="1">
      <alignment horizontal="center"/>
      <protection/>
    </xf>
    <xf numFmtId="0" fontId="2" fillId="0" borderId="60" xfId="0" applyFont="1" applyFill="1" applyBorder="1" applyAlignment="1" applyProtection="1">
      <alignment vertical="center" wrapText="1"/>
      <protection/>
    </xf>
    <xf numFmtId="2" fontId="2" fillId="0" borderId="61" xfId="0" applyNumberFormat="1" applyFont="1" applyFill="1" applyBorder="1" applyAlignment="1" applyProtection="1">
      <alignment horizontal="center" vertical="center"/>
      <protection/>
    </xf>
    <xf numFmtId="2" fontId="2" fillId="0" borderId="62" xfId="0" applyNumberFormat="1" applyFont="1" applyFill="1" applyBorder="1" applyAlignment="1" applyProtection="1">
      <alignment horizontal="center" vertical="center"/>
      <protection/>
    </xf>
    <xf numFmtId="0" fontId="9" fillId="0" borderId="22" xfId="0" applyFont="1" applyBorder="1" applyAlignment="1" applyProtection="1">
      <alignment horizontal="center" vertical="center" wrapText="1"/>
      <protection/>
    </xf>
    <xf numFmtId="0" fontId="9" fillId="0" borderId="28" xfId="0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1" fillId="0" borderId="0" xfId="0" applyFont="1" applyAlignment="1">
      <alignment/>
    </xf>
    <xf numFmtId="0" fontId="0" fillId="0" borderId="39" xfId="0" applyFont="1" applyBorder="1" applyAlignment="1">
      <alignment/>
    </xf>
    <xf numFmtId="0" fontId="15" fillId="0" borderId="39" xfId="0" applyFont="1" applyBorder="1" applyAlignment="1">
      <alignment/>
    </xf>
    <xf numFmtId="0" fontId="0" fillId="0" borderId="39" xfId="0" applyFont="1" applyBorder="1" applyAlignment="1">
      <alignment/>
    </xf>
    <xf numFmtId="0" fontId="22" fillId="0" borderId="39" xfId="0" applyFont="1" applyBorder="1" applyAlignment="1">
      <alignment/>
    </xf>
    <xf numFmtId="0" fontId="2" fillId="0" borderId="39" xfId="0" applyFont="1" applyBorder="1" applyAlignment="1">
      <alignment horizontal="centerContinuous" vertical="center"/>
    </xf>
    <xf numFmtId="0" fontId="17" fillId="26" borderId="12" xfId="0" applyFont="1" applyFill="1" applyBorder="1" applyAlignment="1" applyProtection="1">
      <alignment horizontal="center" vertical="center" wrapText="1"/>
      <protection/>
    </xf>
    <xf numFmtId="0" fontId="17" fillId="26" borderId="17" xfId="0" applyFont="1" applyFill="1" applyBorder="1" applyAlignment="1" applyProtection="1">
      <alignment horizontal="center" vertical="center" wrapText="1"/>
      <protection/>
    </xf>
    <xf numFmtId="0" fontId="17" fillId="26" borderId="11" xfId="0" applyFont="1" applyFill="1" applyBorder="1" applyAlignment="1" applyProtection="1">
      <alignment horizontal="center" vertical="center" wrapText="1"/>
      <protection/>
    </xf>
    <xf numFmtId="0" fontId="17" fillId="25" borderId="11" xfId="0" applyFont="1" applyFill="1" applyBorder="1" applyAlignment="1" applyProtection="1">
      <alignment horizontal="center" vertical="center" wrapText="1"/>
      <protection/>
    </xf>
    <xf numFmtId="0" fontId="17" fillId="27" borderId="17" xfId="0" applyFont="1" applyFill="1" applyBorder="1" applyAlignment="1" applyProtection="1">
      <alignment horizontal="center" vertical="center" wrapText="1"/>
      <protection/>
    </xf>
    <xf numFmtId="0" fontId="17" fillId="27" borderId="12" xfId="0" applyFont="1" applyFill="1" applyBorder="1" applyAlignment="1" applyProtection="1">
      <alignment horizontal="center" vertical="center" wrapText="1"/>
      <protection/>
    </xf>
    <xf numFmtId="0" fontId="17" fillId="27" borderId="18" xfId="0" applyFont="1" applyFill="1" applyBorder="1" applyAlignment="1" applyProtection="1">
      <alignment horizontal="center" vertical="center" wrapText="1"/>
      <protection/>
    </xf>
    <xf numFmtId="0" fontId="17" fillId="28" borderId="19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/>
      <protection/>
    </xf>
    <xf numFmtId="0" fontId="41" fillId="0" borderId="10" xfId="0" applyFont="1" applyBorder="1" applyAlignment="1" applyProtection="1">
      <alignment horizontal="centerContinuous"/>
      <protection/>
    </xf>
    <xf numFmtId="0" fontId="41" fillId="0" borderId="39" xfId="0" applyFont="1" applyBorder="1" applyAlignment="1" applyProtection="1">
      <alignment horizontal="centerContinuous" vertical="top" wrapText="1"/>
      <protection/>
    </xf>
    <xf numFmtId="0" fontId="10" fillId="24" borderId="14" xfId="0" applyFont="1" applyFill="1" applyBorder="1" applyAlignment="1">
      <alignment/>
    </xf>
    <xf numFmtId="0" fontId="42" fillId="25" borderId="16" xfId="0" applyFont="1" applyFill="1" applyBorder="1" applyAlignment="1" applyProtection="1">
      <alignment horizontal="center" vertical="top" wrapText="1"/>
      <protection/>
    </xf>
    <xf numFmtId="0" fontId="43" fillId="0" borderId="39" xfId="0" applyFont="1" applyBorder="1" applyAlignment="1" applyProtection="1">
      <alignment horizontal="left"/>
      <protection/>
    </xf>
    <xf numFmtId="0" fontId="43" fillId="0" borderId="36" xfId="0" applyFont="1" applyBorder="1" applyAlignment="1" applyProtection="1">
      <alignment horizontal="left"/>
      <protection/>
    </xf>
    <xf numFmtId="0" fontId="0" fillId="0" borderId="39" xfId="0" applyFont="1" applyBorder="1" applyAlignment="1" applyProtection="1">
      <alignment/>
      <protection/>
    </xf>
    <xf numFmtId="0" fontId="9" fillId="28" borderId="19" xfId="0" applyFont="1" applyFill="1" applyBorder="1" applyAlignment="1" applyProtection="1">
      <alignment horizontal="center" vertical="center" wrapText="1"/>
      <protection/>
    </xf>
    <xf numFmtId="0" fontId="44" fillId="27" borderId="20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Hazard Specific Risk to Facility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17675"/>
          <c:w val="0.82625"/>
          <c:h val="0.691"/>
        </c:manualLayout>
      </c:layout>
      <c:lineChart>
        <c:grouping val="standard"/>
        <c:varyColors val="0"/>
        <c:ser>
          <c:idx val="0"/>
          <c:order val="0"/>
          <c:tx>
            <c:v>Probability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Summary!$B$2:$E$2</c:f>
              <c:strCache>
                <c:ptCount val="4"/>
                <c:pt idx="0">
                  <c:v>Natural</c:v>
                </c:pt>
                <c:pt idx="1">
                  <c:v>Technological</c:v>
                </c:pt>
                <c:pt idx="2">
                  <c:v>Human</c:v>
                </c:pt>
                <c:pt idx="3">
                  <c:v>Hazmat</c:v>
                </c:pt>
              </c:strCache>
            </c:strRef>
          </c:cat>
          <c:val>
            <c:numRef>
              <c:f>Summary!$B$3:$E$3</c:f>
              <c:numCache>
                <c:ptCount val="4"/>
                <c:pt idx="0">
                  <c:v>0.3541666666666667</c:v>
                </c:pt>
                <c:pt idx="1">
                  <c:v>0.3333333333333333</c:v>
                </c:pt>
                <c:pt idx="2">
                  <c:v>0.4166666666666667</c:v>
                </c:pt>
                <c:pt idx="3">
                  <c:v>0.4074074074074074</c:v>
                </c:pt>
              </c:numCache>
            </c:numRef>
          </c:val>
          <c:smooth val="0"/>
        </c:ser>
        <c:ser>
          <c:idx val="1"/>
          <c:order val="1"/>
          <c:tx>
            <c:v>Severity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Summary!$B$2:$E$2</c:f>
              <c:strCache>
                <c:ptCount val="4"/>
                <c:pt idx="0">
                  <c:v>Natural</c:v>
                </c:pt>
                <c:pt idx="1">
                  <c:v>Technological</c:v>
                </c:pt>
                <c:pt idx="2">
                  <c:v>Human</c:v>
                </c:pt>
                <c:pt idx="3">
                  <c:v>Hazmat</c:v>
                </c:pt>
              </c:strCache>
            </c:strRef>
          </c:cat>
          <c:val>
            <c:numRef>
              <c:f>Summary!$B$4:$E$4</c:f>
              <c:numCache>
                <c:ptCount val="4"/>
                <c:pt idx="0">
                  <c:v>0.3090277777777778</c:v>
                </c:pt>
                <c:pt idx="1">
                  <c:v>0.4411764705882353</c:v>
                </c:pt>
                <c:pt idx="2">
                  <c:v>0.5347222222222222</c:v>
                </c:pt>
                <c:pt idx="3">
                  <c:v>0.5617283950617284</c:v>
                </c:pt>
              </c:numCache>
            </c:numRef>
          </c:val>
          <c:smooth val="0"/>
        </c:ser>
        <c:marker val="1"/>
        <c:axId val="62612140"/>
        <c:axId val="26638349"/>
      </c:lineChart>
      <c:catAx>
        <c:axId val="62612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38349"/>
        <c:crosses val="autoZero"/>
        <c:auto val="1"/>
        <c:lblOffset val="100"/>
        <c:tickLblSkip val="1"/>
        <c:noMultiLvlLbl val="0"/>
      </c:catAx>
      <c:valAx>
        <c:axId val="266383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Threat to Facility</a:t>
                </a:r>
              </a:p>
            </c:rich>
          </c:tx>
          <c:layout>
            <c:manualLayout>
              <c:xMode val="factor"/>
              <c:yMode val="factor"/>
              <c:x val="-0.002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6121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575"/>
          <c:y val="0.9015"/>
          <c:w val="0.25"/>
          <c:h val="0.0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Probability and Severity of Hazards to Facility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1605"/>
          <c:w val="0.971"/>
          <c:h val="0.71325"/>
        </c:manualLayout>
      </c:layout>
      <c:barChart>
        <c:barDir val="bar"/>
        <c:grouping val="clustered"/>
        <c:varyColors val="0"/>
        <c:ser>
          <c:idx val="0"/>
          <c:order val="0"/>
          <c:tx>
            <c:v>Probability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Summary!$F$2</c:f>
              <c:strCache>
                <c:ptCount val="1"/>
                <c:pt idx="0">
                  <c:v>Total for Facility</c:v>
                </c:pt>
              </c:strCache>
            </c:strRef>
          </c:cat>
          <c:val>
            <c:numRef>
              <c:f>Summary!$F$3</c:f>
              <c:numCache>
                <c:ptCount val="1"/>
                <c:pt idx="0">
                  <c:v>0.3395061728395062</c:v>
                </c:pt>
              </c:numCache>
            </c:numRef>
          </c:val>
        </c:ser>
        <c:ser>
          <c:idx val="1"/>
          <c:order val="1"/>
          <c:tx>
            <c:v>Severity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Summary!$F$2</c:f>
              <c:strCache>
                <c:ptCount val="1"/>
                <c:pt idx="0">
                  <c:v>Total for Facility</c:v>
                </c:pt>
              </c:strCache>
            </c:strRef>
          </c:cat>
          <c:val>
            <c:numRef>
              <c:f>Summary!$F$4</c:f>
              <c:numCache>
                <c:ptCount val="1"/>
                <c:pt idx="0">
                  <c:v>0.3292181069958848</c:v>
                </c:pt>
              </c:numCache>
            </c:numRef>
          </c:val>
        </c:ser>
        <c:ser>
          <c:idx val="3"/>
          <c:order val="2"/>
          <c:tx>
            <c:v>Relative Risk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Summary!$F$2</c:f>
              <c:strCache>
                <c:ptCount val="1"/>
                <c:pt idx="0">
                  <c:v>Total for Facility</c:v>
                </c:pt>
              </c:strCache>
            </c:strRef>
          </c:cat>
          <c:val>
            <c:numRef>
              <c:f>Summary!$F$6</c:f>
              <c:numCache>
                <c:ptCount val="1"/>
                <c:pt idx="0">
                  <c:v>0.11177157953563989</c:v>
                </c:pt>
              </c:numCache>
            </c:numRef>
          </c:val>
        </c:ser>
        <c:axId val="38418550"/>
        <c:axId val="10222631"/>
      </c:barChart>
      <c:catAx>
        <c:axId val="38418550"/>
        <c:scaling>
          <c:orientation val="minMax"/>
        </c:scaling>
        <c:axPos val="l"/>
        <c:delete val="1"/>
        <c:majorTickMark val="out"/>
        <c:minorTickMark val="none"/>
        <c:tickLblPos val="nextTo"/>
        <c:crossAx val="10222631"/>
        <c:crosses val="autoZero"/>
        <c:auto val="0"/>
        <c:lblOffset val="100"/>
        <c:tickLblSkip val="1"/>
        <c:noMultiLvlLbl val="0"/>
      </c:catAx>
      <c:valAx>
        <c:axId val="1022263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1855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7"/>
          <c:y val="0.9075"/>
          <c:w val="0.37575"/>
          <c:h val="0.0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6</xdr:col>
      <xdr:colOff>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9525" y="1771650"/>
        <a:ext cx="755332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</xdr:row>
      <xdr:rowOff>38100</xdr:rowOff>
    </xdr:from>
    <xdr:to>
      <xdr:col>6</xdr:col>
      <xdr:colOff>0</xdr:colOff>
      <xdr:row>42</xdr:row>
      <xdr:rowOff>133350</xdr:rowOff>
    </xdr:to>
    <xdr:graphicFrame>
      <xdr:nvGraphicFramePr>
        <xdr:cNvPr id="2" name="Chart 3"/>
        <xdr:cNvGraphicFramePr/>
      </xdr:nvGraphicFramePr>
      <xdr:xfrm>
        <a:off x="0" y="4552950"/>
        <a:ext cx="7562850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PageLayoutView="0" workbookViewId="0" topLeftCell="A28">
      <selection activeCell="A2" sqref="A2"/>
    </sheetView>
  </sheetViews>
  <sheetFormatPr defaultColWidth="9.140625" defaultRowHeight="12.75"/>
  <cols>
    <col min="1" max="16384" width="9.140625" style="170" customWidth="1"/>
  </cols>
  <sheetData>
    <row r="1" ht="12.75">
      <c r="I1" s="178"/>
    </row>
    <row r="2" spans="1:15" s="167" customFormat="1" ht="12.75">
      <c r="A2" s="166" t="s">
        <v>167</v>
      </c>
      <c r="B2" s="166"/>
      <c r="C2" s="166"/>
      <c r="D2" s="166"/>
      <c r="E2" s="166"/>
      <c r="F2" s="166"/>
      <c r="G2" s="166"/>
      <c r="H2" s="166"/>
      <c r="I2" s="180" t="s">
        <v>167</v>
      </c>
      <c r="J2" s="168"/>
      <c r="K2" s="168"/>
      <c r="L2" s="168"/>
      <c r="M2" s="168"/>
      <c r="N2" s="168"/>
      <c r="O2" s="168"/>
    </row>
    <row r="3" spans="1:15" ht="12.75">
      <c r="A3" s="169"/>
      <c r="B3" s="169"/>
      <c r="C3" s="169"/>
      <c r="D3" s="169"/>
      <c r="E3" s="169"/>
      <c r="F3" s="169"/>
      <c r="G3" s="169"/>
      <c r="H3" s="169"/>
      <c r="I3" s="176"/>
      <c r="J3" s="169"/>
      <c r="K3" s="169"/>
      <c r="L3" s="169"/>
      <c r="M3" s="169"/>
      <c r="N3" s="169"/>
      <c r="O3" s="169"/>
    </row>
    <row r="4" spans="1:15" ht="12.75">
      <c r="A4" s="171" t="s">
        <v>93</v>
      </c>
      <c r="B4" s="171"/>
      <c r="C4" s="171"/>
      <c r="D4" s="171"/>
      <c r="E4" s="171"/>
      <c r="F4" s="171"/>
      <c r="G4" s="169"/>
      <c r="H4" s="169"/>
      <c r="I4" s="177" t="s">
        <v>154</v>
      </c>
      <c r="J4" s="169"/>
      <c r="K4" s="169"/>
      <c r="L4" s="169"/>
      <c r="M4" s="169"/>
      <c r="N4" s="169"/>
      <c r="O4" s="169"/>
    </row>
    <row r="5" spans="1:15" ht="12.75">
      <c r="A5" s="171" t="s">
        <v>94</v>
      </c>
      <c r="B5" s="171"/>
      <c r="C5" s="171"/>
      <c r="D5" s="171"/>
      <c r="E5" s="171"/>
      <c r="F5" s="171"/>
      <c r="G5" s="169"/>
      <c r="H5" s="169"/>
      <c r="I5" s="179" t="s">
        <v>153</v>
      </c>
      <c r="J5" s="169"/>
      <c r="K5" s="169"/>
      <c r="L5" s="169"/>
      <c r="M5" s="169"/>
      <c r="N5" s="169"/>
      <c r="O5" s="169"/>
    </row>
    <row r="6" spans="1:15" ht="12.75">
      <c r="A6" s="171" t="s">
        <v>96</v>
      </c>
      <c r="B6" s="171"/>
      <c r="C6" s="171"/>
      <c r="D6" s="171"/>
      <c r="E6" s="171"/>
      <c r="F6" s="173"/>
      <c r="G6" s="174"/>
      <c r="H6" s="169"/>
      <c r="I6" s="176"/>
      <c r="J6" s="169"/>
      <c r="K6" s="169"/>
      <c r="L6" s="169"/>
      <c r="M6" s="169"/>
      <c r="N6" s="169"/>
      <c r="O6" s="169"/>
    </row>
    <row r="7" spans="1:15" ht="12.75">
      <c r="A7" s="169"/>
      <c r="B7" s="171"/>
      <c r="C7" s="171"/>
      <c r="D7" s="171"/>
      <c r="E7" s="171"/>
      <c r="F7" s="171"/>
      <c r="G7" s="169"/>
      <c r="H7" s="174"/>
      <c r="I7" s="176" t="s">
        <v>156</v>
      </c>
      <c r="J7" s="169"/>
      <c r="K7" s="169"/>
      <c r="L7" s="169"/>
      <c r="M7" s="169"/>
      <c r="N7" s="169"/>
      <c r="O7" s="169"/>
    </row>
    <row r="8" spans="1:15" ht="12.75">
      <c r="A8" s="172" t="s">
        <v>100</v>
      </c>
      <c r="B8" s="169"/>
      <c r="C8" s="169"/>
      <c r="D8" s="169"/>
      <c r="E8" s="169"/>
      <c r="F8" s="169"/>
      <c r="G8" s="169"/>
      <c r="H8" s="169"/>
      <c r="I8" s="176" t="s">
        <v>155</v>
      </c>
      <c r="J8" s="169"/>
      <c r="K8" s="169"/>
      <c r="L8" s="169"/>
      <c r="M8" s="169"/>
      <c r="N8" s="169"/>
      <c r="O8" s="169"/>
    </row>
    <row r="9" spans="1:15" ht="12.75">
      <c r="A9" s="169" t="s">
        <v>102</v>
      </c>
      <c r="B9" s="169"/>
      <c r="C9" s="169"/>
      <c r="D9" s="169"/>
      <c r="E9" s="169"/>
      <c r="F9" s="169"/>
      <c r="G9" s="169"/>
      <c r="H9" s="169"/>
      <c r="I9" s="176">
        <v>1</v>
      </c>
      <c r="J9" s="169" t="s">
        <v>116</v>
      </c>
      <c r="K9" s="169"/>
      <c r="L9" s="169"/>
      <c r="M9" s="169"/>
      <c r="N9" s="169"/>
      <c r="O9" s="169"/>
    </row>
    <row r="10" spans="1:15" ht="12.75">
      <c r="A10" s="169" t="s">
        <v>103</v>
      </c>
      <c r="B10" s="169"/>
      <c r="C10" s="169"/>
      <c r="D10" s="169"/>
      <c r="E10" s="169"/>
      <c r="F10" s="169"/>
      <c r="G10" s="169"/>
      <c r="H10" s="169"/>
      <c r="I10" s="176">
        <v>2</v>
      </c>
      <c r="J10" s="169" t="s">
        <v>118</v>
      </c>
      <c r="K10" s="169"/>
      <c r="L10" s="169"/>
      <c r="M10" s="169"/>
      <c r="N10" s="169"/>
      <c r="O10" s="169"/>
    </row>
    <row r="11" spans="1:15" ht="12.75">
      <c r="A11" s="169" t="s">
        <v>104</v>
      </c>
      <c r="B11" s="169"/>
      <c r="C11" s="169"/>
      <c r="D11" s="169"/>
      <c r="E11" s="169"/>
      <c r="F11" s="169"/>
      <c r="G11" s="169"/>
      <c r="H11" s="169"/>
      <c r="I11" s="176">
        <v>3</v>
      </c>
      <c r="J11" s="169" t="s">
        <v>120</v>
      </c>
      <c r="K11" s="169"/>
      <c r="L11" s="169"/>
      <c r="M11" s="169"/>
      <c r="N11" s="169"/>
      <c r="O11" s="169"/>
    </row>
    <row r="12" spans="1:15" ht="12.75">
      <c r="A12" s="169" t="s">
        <v>105</v>
      </c>
      <c r="B12" s="169"/>
      <c r="C12" s="169"/>
      <c r="D12" s="169"/>
      <c r="E12" s="169"/>
      <c r="F12" s="169"/>
      <c r="G12" s="169"/>
      <c r="H12" s="169"/>
      <c r="I12" s="176"/>
      <c r="J12" s="169"/>
      <c r="K12" s="169"/>
      <c r="L12" s="169"/>
      <c r="M12" s="169"/>
      <c r="N12" s="169"/>
      <c r="O12" s="169"/>
    </row>
    <row r="13" spans="1:15" ht="12.75">
      <c r="A13" s="169"/>
      <c r="B13" s="169"/>
      <c r="C13" s="169"/>
      <c r="D13" s="169"/>
      <c r="E13" s="169"/>
      <c r="F13" s="169"/>
      <c r="G13" s="169"/>
      <c r="H13" s="169"/>
      <c r="I13" s="176" t="s">
        <v>144</v>
      </c>
      <c r="J13" s="169"/>
      <c r="K13" s="169"/>
      <c r="L13" s="169"/>
      <c r="M13" s="169"/>
      <c r="N13" s="169"/>
      <c r="O13" s="169"/>
    </row>
    <row r="14" spans="1:15" ht="12.75">
      <c r="A14" s="129" t="s">
        <v>108</v>
      </c>
      <c r="B14" s="169"/>
      <c r="C14" s="169"/>
      <c r="D14" s="169"/>
      <c r="E14" s="169"/>
      <c r="F14" s="169"/>
      <c r="G14" s="169"/>
      <c r="H14" s="169"/>
      <c r="I14" s="176">
        <v>1</v>
      </c>
      <c r="J14" s="169" t="s">
        <v>95</v>
      </c>
      <c r="K14" s="169"/>
      <c r="L14" s="169"/>
      <c r="M14" s="169"/>
      <c r="N14" s="169"/>
      <c r="O14" s="169"/>
    </row>
    <row r="15" spans="1:15" ht="12.75">
      <c r="A15" s="169"/>
      <c r="B15" s="169"/>
      <c r="C15" s="169"/>
      <c r="D15" s="169"/>
      <c r="E15" s="169"/>
      <c r="F15" s="169"/>
      <c r="G15" s="169"/>
      <c r="H15" s="169"/>
      <c r="I15" s="176">
        <v>2</v>
      </c>
      <c r="J15" s="169" t="s">
        <v>97</v>
      </c>
      <c r="K15" s="169"/>
      <c r="L15" s="169"/>
      <c r="M15" s="169"/>
      <c r="N15" s="169"/>
      <c r="O15" s="169"/>
    </row>
    <row r="16" spans="1:15" ht="12.75">
      <c r="A16" s="172" t="s">
        <v>145</v>
      </c>
      <c r="B16" s="169"/>
      <c r="C16" s="169"/>
      <c r="D16" s="169"/>
      <c r="E16" s="169"/>
      <c r="F16" s="169"/>
      <c r="G16" s="169"/>
      <c r="H16" s="169"/>
      <c r="I16" s="176">
        <v>3</v>
      </c>
      <c r="J16" s="169" t="s">
        <v>98</v>
      </c>
      <c r="K16" s="169"/>
      <c r="L16" s="169"/>
      <c r="M16" s="169"/>
      <c r="N16" s="169"/>
      <c r="O16" s="169"/>
    </row>
    <row r="17" spans="1:15" ht="12.75">
      <c r="A17" s="169"/>
      <c r="B17" s="169"/>
      <c r="C17" s="169"/>
      <c r="D17" s="169"/>
      <c r="E17" s="169"/>
      <c r="F17" s="169"/>
      <c r="G17" s="169"/>
      <c r="H17" s="169"/>
      <c r="I17" s="176">
        <v>4</v>
      </c>
      <c r="J17" s="169" t="s">
        <v>99</v>
      </c>
      <c r="K17" s="169"/>
      <c r="L17" s="169"/>
      <c r="M17" s="169"/>
      <c r="N17" s="169"/>
      <c r="O17" s="169"/>
    </row>
    <row r="18" spans="1:15" ht="12.75">
      <c r="A18" s="169" t="s">
        <v>146</v>
      </c>
      <c r="B18" s="169"/>
      <c r="C18" s="169"/>
      <c r="D18" s="169"/>
      <c r="E18" s="169"/>
      <c r="F18" s="169"/>
      <c r="G18" s="169"/>
      <c r="H18" s="169"/>
      <c r="I18" s="176">
        <v>5</v>
      </c>
      <c r="J18" s="169" t="s">
        <v>101</v>
      </c>
      <c r="K18" s="169"/>
      <c r="L18" s="169"/>
      <c r="M18" s="169"/>
      <c r="N18" s="169"/>
      <c r="O18" s="169"/>
    </row>
    <row r="19" spans="1:15" ht="12.75">
      <c r="A19" s="169">
        <v>1</v>
      </c>
      <c r="B19" s="169" t="s">
        <v>111</v>
      </c>
      <c r="C19" s="169"/>
      <c r="D19" s="169"/>
      <c r="E19" s="169"/>
      <c r="F19" s="169"/>
      <c r="G19" s="169"/>
      <c r="H19" s="169"/>
      <c r="I19" s="176"/>
      <c r="J19" s="169"/>
      <c r="K19" s="169"/>
      <c r="L19" s="169"/>
      <c r="M19" s="169"/>
      <c r="N19" s="169"/>
      <c r="O19" s="169"/>
    </row>
    <row r="20" spans="1:15" ht="12.75">
      <c r="A20" s="169">
        <v>2</v>
      </c>
      <c r="B20" s="169" t="s">
        <v>113</v>
      </c>
      <c r="C20" s="169"/>
      <c r="D20" s="169"/>
      <c r="E20" s="169"/>
      <c r="F20" s="169"/>
      <c r="G20" s="169"/>
      <c r="H20" s="169"/>
      <c r="I20" s="176"/>
      <c r="J20" s="169"/>
      <c r="K20" s="169"/>
      <c r="L20" s="169"/>
      <c r="M20" s="169"/>
      <c r="N20" s="169"/>
      <c r="O20" s="169"/>
    </row>
    <row r="21" spans="1:15" ht="12.75">
      <c r="A21" s="169">
        <v>3</v>
      </c>
      <c r="B21" s="169" t="s">
        <v>143</v>
      </c>
      <c r="C21" s="169"/>
      <c r="D21" s="169"/>
      <c r="E21" s="169"/>
      <c r="F21" s="169"/>
      <c r="G21" s="169"/>
      <c r="H21" s="169"/>
      <c r="I21" s="176" t="s">
        <v>147</v>
      </c>
      <c r="J21" s="169"/>
      <c r="K21" s="169"/>
      <c r="L21" s="169"/>
      <c r="M21" s="169"/>
      <c r="N21" s="169"/>
      <c r="O21" s="169"/>
    </row>
    <row r="22" spans="1:15" ht="12.75">
      <c r="A22" s="169"/>
      <c r="B22" s="169"/>
      <c r="C22" s="169"/>
      <c r="D22" s="169"/>
      <c r="E22" s="169"/>
      <c r="F22" s="169"/>
      <c r="G22" s="169"/>
      <c r="H22" s="169"/>
      <c r="I22" s="176">
        <v>1</v>
      </c>
      <c r="J22" s="169" t="s">
        <v>106</v>
      </c>
      <c r="K22" s="169"/>
      <c r="L22" s="169"/>
      <c r="M22" s="169"/>
      <c r="N22" s="169"/>
      <c r="O22" s="169"/>
    </row>
    <row r="23" spans="1:15" ht="12.75">
      <c r="A23" s="172" t="s">
        <v>148</v>
      </c>
      <c r="B23" s="169"/>
      <c r="C23" s="169"/>
      <c r="D23" s="169"/>
      <c r="E23" s="169"/>
      <c r="F23" s="169"/>
      <c r="G23" s="169"/>
      <c r="H23" s="169"/>
      <c r="I23" s="176">
        <v>2</v>
      </c>
      <c r="J23" s="169" t="s">
        <v>107</v>
      </c>
      <c r="K23" s="169"/>
      <c r="L23" s="169"/>
      <c r="M23" s="169"/>
      <c r="N23" s="169"/>
      <c r="O23" s="169"/>
    </row>
    <row r="24" spans="1:15" ht="12.75">
      <c r="A24" s="169"/>
      <c r="B24" s="169"/>
      <c r="C24" s="169"/>
      <c r="D24" s="169"/>
      <c r="E24" s="169"/>
      <c r="F24" s="169"/>
      <c r="G24" s="169"/>
      <c r="H24" s="169"/>
      <c r="I24" s="176">
        <v>3</v>
      </c>
      <c r="J24" s="169" t="s">
        <v>109</v>
      </c>
      <c r="K24" s="169"/>
      <c r="L24" s="169"/>
      <c r="M24" s="169"/>
      <c r="N24" s="169"/>
      <c r="O24" s="169"/>
    </row>
    <row r="25" spans="1:15" ht="12.75">
      <c r="A25" s="169" t="s">
        <v>149</v>
      </c>
      <c r="B25" s="169"/>
      <c r="C25" s="169"/>
      <c r="D25" s="169"/>
      <c r="E25" s="169"/>
      <c r="F25" s="169"/>
      <c r="G25" s="169"/>
      <c r="H25" s="169"/>
      <c r="I25" s="176">
        <v>4</v>
      </c>
      <c r="J25" s="169" t="s">
        <v>141</v>
      </c>
      <c r="K25" s="169"/>
      <c r="L25" s="169"/>
      <c r="M25" s="169"/>
      <c r="N25" s="169"/>
      <c r="O25" s="169"/>
    </row>
    <row r="26" spans="1:15" ht="12.75">
      <c r="A26" s="169">
        <v>1</v>
      </c>
      <c r="B26" s="169" t="s">
        <v>122</v>
      </c>
      <c r="C26" s="169"/>
      <c r="D26" s="169"/>
      <c r="E26" s="169"/>
      <c r="F26" s="169"/>
      <c r="G26" s="169"/>
      <c r="H26" s="169"/>
      <c r="I26" s="176">
        <v>5</v>
      </c>
      <c r="J26" s="169" t="s">
        <v>110</v>
      </c>
      <c r="K26" s="169"/>
      <c r="L26" s="169"/>
      <c r="M26" s="169"/>
      <c r="N26" s="169"/>
      <c r="O26" s="169"/>
    </row>
    <row r="27" spans="1:15" ht="12.75">
      <c r="A27" s="169">
        <v>2</v>
      </c>
      <c r="B27" s="169" t="s">
        <v>123</v>
      </c>
      <c r="C27" s="169"/>
      <c r="D27" s="169"/>
      <c r="E27" s="169"/>
      <c r="F27" s="169"/>
      <c r="G27" s="169"/>
      <c r="H27" s="169"/>
      <c r="I27" s="176">
        <v>6</v>
      </c>
      <c r="J27" s="169" t="s">
        <v>112</v>
      </c>
      <c r="K27" s="169"/>
      <c r="L27" s="169"/>
      <c r="M27" s="169"/>
      <c r="N27" s="169"/>
      <c r="O27" s="169"/>
    </row>
    <row r="28" spans="1:15" ht="12.75">
      <c r="A28" s="169"/>
      <c r="B28" s="169"/>
      <c r="C28" s="169"/>
      <c r="D28" s="169"/>
      <c r="E28" s="169"/>
      <c r="F28" s="169"/>
      <c r="G28" s="169"/>
      <c r="H28" s="169"/>
      <c r="I28" s="176"/>
      <c r="J28" s="169"/>
      <c r="K28" s="169"/>
      <c r="L28" s="169"/>
      <c r="M28" s="169"/>
      <c r="N28" s="169"/>
      <c r="O28" s="169"/>
    </row>
    <row r="29" spans="1:15" ht="12.75">
      <c r="A29" s="169" t="s">
        <v>151</v>
      </c>
      <c r="B29" s="169"/>
      <c r="C29" s="169"/>
      <c r="D29" s="169"/>
      <c r="E29" s="169"/>
      <c r="F29" s="169"/>
      <c r="G29" s="169"/>
      <c r="H29" s="169"/>
      <c r="I29" s="176" t="s">
        <v>150</v>
      </c>
      <c r="J29" s="169"/>
      <c r="K29" s="169"/>
      <c r="L29" s="169"/>
      <c r="M29" s="169"/>
      <c r="N29" s="169"/>
      <c r="O29" s="169"/>
    </row>
    <row r="30" spans="1:15" ht="12.75">
      <c r="A30" s="169">
        <v>1</v>
      </c>
      <c r="B30" s="169" t="s">
        <v>124</v>
      </c>
      <c r="C30" s="169"/>
      <c r="D30" s="169"/>
      <c r="E30" s="169"/>
      <c r="F30" s="169"/>
      <c r="G30" s="169"/>
      <c r="H30" s="169"/>
      <c r="I30" s="176">
        <v>1</v>
      </c>
      <c r="J30" s="169" t="s">
        <v>114</v>
      </c>
      <c r="K30" s="169"/>
      <c r="L30" s="169"/>
      <c r="M30" s="169"/>
      <c r="N30" s="169"/>
      <c r="O30" s="169"/>
    </row>
    <row r="31" spans="1:15" ht="12.75">
      <c r="A31" s="169">
        <v>2</v>
      </c>
      <c r="B31" s="169" t="s">
        <v>125</v>
      </c>
      <c r="C31" s="169"/>
      <c r="D31" s="169"/>
      <c r="E31" s="169"/>
      <c r="F31" s="169"/>
      <c r="G31" s="169"/>
      <c r="H31" s="169"/>
      <c r="I31" s="176">
        <v>2</v>
      </c>
      <c r="J31" s="169" t="s">
        <v>115</v>
      </c>
      <c r="K31" s="169"/>
      <c r="L31" s="169"/>
      <c r="M31" s="169"/>
      <c r="N31" s="169"/>
      <c r="O31" s="169"/>
    </row>
    <row r="32" spans="1:15" ht="12.75">
      <c r="A32" s="169">
        <v>3</v>
      </c>
      <c r="B32" s="169" t="s">
        <v>126</v>
      </c>
      <c r="C32" s="169"/>
      <c r="D32" s="169"/>
      <c r="E32" s="169"/>
      <c r="F32" s="169"/>
      <c r="G32" s="169"/>
      <c r="H32" s="169"/>
      <c r="I32" s="176">
        <v>3</v>
      </c>
      <c r="J32" s="169" t="s">
        <v>117</v>
      </c>
      <c r="K32" s="169"/>
      <c r="L32" s="169"/>
      <c r="M32" s="169"/>
      <c r="N32" s="169"/>
      <c r="O32" s="169"/>
    </row>
    <row r="33" spans="1:15" ht="12.75">
      <c r="A33" s="169">
        <v>4</v>
      </c>
      <c r="B33" s="169" t="s">
        <v>127</v>
      </c>
      <c r="C33" s="169"/>
      <c r="D33" s="169"/>
      <c r="E33" s="169"/>
      <c r="F33" s="169"/>
      <c r="G33" s="169"/>
      <c r="H33" s="169"/>
      <c r="I33" s="176">
        <v>4</v>
      </c>
      <c r="J33" s="169" t="s">
        <v>119</v>
      </c>
      <c r="K33" s="169"/>
      <c r="L33" s="169"/>
      <c r="M33" s="169"/>
      <c r="N33" s="169"/>
      <c r="O33" s="169"/>
    </row>
    <row r="34" spans="1:15" ht="12.75">
      <c r="A34" s="169"/>
      <c r="B34" s="169"/>
      <c r="C34" s="169"/>
      <c r="D34" s="169"/>
      <c r="E34" s="169"/>
      <c r="F34" s="169"/>
      <c r="G34" s="169"/>
      <c r="H34" s="169"/>
      <c r="I34" s="176">
        <v>5</v>
      </c>
      <c r="J34" s="169" t="s">
        <v>121</v>
      </c>
      <c r="K34" s="169"/>
      <c r="L34" s="169"/>
      <c r="M34" s="169"/>
      <c r="N34" s="169"/>
      <c r="O34" s="169"/>
    </row>
    <row r="35" spans="1:15" ht="12.75">
      <c r="A35" s="169" t="s">
        <v>152</v>
      </c>
      <c r="B35" s="169"/>
      <c r="C35" s="169"/>
      <c r="D35" s="169"/>
      <c r="E35" s="169"/>
      <c r="F35" s="169"/>
      <c r="G35" s="169"/>
      <c r="H35" s="169"/>
      <c r="I35" s="176"/>
      <c r="J35" s="169"/>
      <c r="K35" s="169"/>
      <c r="L35" s="169"/>
      <c r="M35" s="169"/>
      <c r="N35" s="169"/>
      <c r="O35" s="169"/>
    </row>
    <row r="36" spans="1:15" ht="12.75">
      <c r="A36" s="169">
        <v>1</v>
      </c>
      <c r="B36" s="169" t="s">
        <v>128</v>
      </c>
      <c r="C36" s="169"/>
      <c r="D36" s="169"/>
      <c r="E36" s="169"/>
      <c r="F36" s="169"/>
      <c r="G36" s="169"/>
      <c r="H36" s="169"/>
      <c r="I36" s="176" t="s">
        <v>159</v>
      </c>
      <c r="J36" s="169"/>
      <c r="K36" s="169"/>
      <c r="L36" s="169"/>
      <c r="M36" s="169"/>
      <c r="N36" s="169"/>
      <c r="O36" s="169"/>
    </row>
    <row r="37" spans="1:15" ht="12.75">
      <c r="A37" s="169">
        <v>2</v>
      </c>
      <c r="B37" s="169" t="s">
        <v>129</v>
      </c>
      <c r="C37" s="169"/>
      <c r="D37" s="169"/>
      <c r="E37" s="169"/>
      <c r="F37" s="169"/>
      <c r="G37" s="169"/>
      <c r="H37" s="169"/>
      <c r="I37" s="176" t="s">
        <v>158</v>
      </c>
      <c r="J37" s="169"/>
      <c r="K37" s="169"/>
      <c r="L37" s="169"/>
      <c r="M37" s="169"/>
      <c r="N37" s="169"/>
      <c r="O37" s="169"/>
    </row>
    <row r="38" spans="1:15" ht="12.75">
      <c r="A38" s="169">
        <v>3</v>
      </c>
      <c r="B38" s="169" t="s">
        <v>130</v>
      </c>
      <c r="C38" s="169"/>
      <c r="D38" s="169"/>
      <c r="E38" s="169"/>
      <c r="F38" s="169"/>
      <c r="G38" s="169"/>
      <c r="H38" s="169"/>
      <c r="I38" s="176" t="s">
        <v>157</v>
      </c>
      <c r="J38" s="169"/>
      <c r="K38" s="169"/>
      <c r="L38" s="169"/>
      <c r="M38" s="169"/>
      <c r="N38" s="169"/>
      <c r="O38" s="169"/>
    </row>
    <row r="39" spans="1:15" ht="12.75">
      <c r="A39" s="169">
        <v>4</v>
      </c>
      <c r="B39" s="169" t="s">
        <v>131</v>
      </c>
      <c r="C39" s="169"/>
      <c r="D39" s="169"/>
      <c r="E39" s="169"/>
      <c r="F39" s="169"/>
      <c r="G39" s="169"/>
      <c r="H39" s="169"/>
      <c r="I39" s="176"/>
      <c r="J39" s="169"/>
      <c r="K39" s="169"/>
      <c r="L39" s="169"/>
      <c r="M39" s="169"/>
      <c r="N39" s="169"/>
      <c r="O39" s="169"/>
    </row>
    <row r="40" spans="1:15" ht="12.75">
      <c r="A40" s="169">
        <v>5</v>
      </c>
      <c r="B40" s="169" t="s">
        <v>132</v>
      </c>
      <c r="C40" s="169"/>
      <c r="D40" s="169"/>
      <c r="E40" s="169"/>
      <c r="F40" s="169"/>
      <c r="G40" s="169"/>
      <c r="H40" s="169"/>
      <c r="I40" s="176"/>
      <c r="J40" s="169"/>
      <c r="K40" s="169"/>
      <c r="L40" s="169"/>
      <c r="M40" s="169"/>
      <c r="N40" s="169"/>
      <c r="O40" s="169"/>
    </row>
    <row r="41" spans="1:15" ht="12.75">
      <c r="A41" s="169">
        <v>6</v>
      </c>
      <c r="B41" s="169" t="s">
        <v>133</v>
      </c>
      <c r="C41" s="169"/>
      <c r="D41" s="169"/>
      <c r="E41" s="169"/>
      <c r="F41" s="169"/>
      <c r="G41" s="169"/>
      <c r="H41" s="169"/>
      <c r="I41" s="176"/>
      <c r="J41" s="169"/>
      <c r="K41" s="169"/>
      <c r="L41" s="169"/>
      <c r="M41" s="169"/>
      <c r="N41" s="169"/>
      <c r="O41" s="169"/>
    </row>
    <row r="42" spans="1:15" ht="12.75">
      <c r="A42" s="169">
        <v>7</v>
      </c>
      <c r="B42" s="169" t="s">
        <v>134</v>
      </c>
      <c r="C42" s="169"/>
      <c r="D42" s="169"/>
      <c r="E42" s="169"/>
      <c r="F42" s="169"/>
      <c r="G42" s="169"/>
      <c r="H42" s="169"/>
      <c r="I42" s="176"/>
      <c r="J42" s="169"/>
      <c r="K42" s="169"/>
      <c r="L42" s="169"/>
      <c r="M42" s="169"/>
      <c r="N42" s="169"/>
      <c r="O42" s="169"/>
    </row>
    <row r="43" spans="1:15" ht="12.75">
      <c r="A43" s="169">
        <v>8</v>
      </c>
      <c r="B43" s="169" t="s">
        <v>135</v>
      </c>
      <c r="C43" s="169"/>
      <c r="D43" s="169"/>
      <c r="E43" s="169"/>
      <c r="F43" s="169"/>
      <c r="G43" s="169"/>
      <c r="H43" s="169"/>
      <c r="I43" s="176"/>
      <c r="J43" s="169"/>
      <c r="K43" s="169"/>
      <c r="L43" s="169"/>
      <c r="M43" s="169"/>
      <c r="N43" s="169"/>
      <c r="O43" s="169"/>
    </row>
    <row r="44" spans="1:15" ht="12.75">
      <c r="A44" s="169">
        <v>9</v>
      </c>
      <c r="B44" s="169" t="s">
        <v>136</v>
      </c>
      <c r="C44" s="169"/>
      <c r="D44" s="169"/>
      <c r="E44" s="169"/>
      <c r="F44" s="169"/>
      <c r="G44" s="169"/>
      <c r="H44" s="169"/>
      <c r="I44" s="176"/>
      <c r="J44" s="175" t="s">
        <v>165</v>
      </c>
      <c r="K44" s="169"/>
      <c r="L44" s="169"/>
      <c r="M44" s="169"/>
      <c r="N44" s="169"/>
      <c r="O44" s="169"/>
    </row>
    <row r="45" spans="8:15" ht="12.75">
      <c r="H45" s="169"/>
      <c r="I45" s="176"/>
      <c r="J45" s="169"/>
      <c r="K45" s="169"/>
      <c r="L45" s="169"/>
      <c r="M45" s="169"/>
      <c r="N45" s="169"/>
      <c r="O45" s="169"/>
    </row>
  </sheetData>
  <sheetProtection/>
  <printOptions horizontalCentered="1" verticalCentered="1"/>
  <pageMargins left="0.25" right="0.25" top="0.25" bottom="0.75" header="0.5" footer="0.5"/>
  <pageSetup fitToHeight="1" fitToWidth="1" horizontalDpi="200" verticalDpi="200" orientation="landscape" scale="95" r:id="rId1"/>
  <headerFooter alignWithMargins="0">
    <oddFooter>&amp;LSample Hazards Vulnerability Analysis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zoomScalePageLayoutView="0" workbookViewId="0" topLeftCell="B28">
      <selection activeCell="B33" sqref="B33"/>
    </sheetView>
  </sheetViews>
  <sheetFormatPr defaultColWidth="9.140625" defaultRowHeight="12.75"/>
  <cols>
    <col min="1" max="1" width="20.7109375" style="171" customWidth="1"/>
    <col min="2" max="5" width="12.7109375" style="0" customWidth="1"/>
    <col min="6" max="6" width="15.421875" style="0" customWidth="1"/>
    <col min="7" max="8" width="12.00390625" style="0" customWidth="1"/>
    <col min="9" max="9" width="20.7109375" style="0" customWidth="1"/>
  </cols>
  <sheetData>
    <row r="1" spans="1:9" ht="15.75">
      <c r="A1" s="190"/>
      <c r="B1" s="60" t="s">
        <v>0</v>
      </c>
      <c r="C1" s="60"/>
      <c r="D1" s="60"/>
      <c r="E1" s="60"/>
      <c r="F1" s="60"/>
      <c r="G1" s="60"/>
      <c r="H1" s="60"/>
      <c r="I1" s="61"/>
    </row>
    <row r="2" spans="1:9" ht="16.5" thickBot="1">
      <c r="A2" s="191"/>
      <c r="B2" s="63" t="s">
        <v>1</v>
      </c>
      <c r="C2" s="63"/>
      <c r="D2" s="63"/>
      <c r="E2" s="63"/>
      <c r="F2" s="63"/>
      <c r="G2" s="63"/>
      <c r="H2" s="63"/>
      <c r="I2" s="64"/>
    </row>
    <row r="3" spans="1:9" ht="13.5" thickBot="1">
      <c r="A3" s="192"/>
      <c r="B3" s="1"/>
      <c r="C3" s="2" t="s">
        <v>2</v>
      </c>
      <c r="D3" s="3"/>
      <c r="E3" s="4"/>
      <c r="F3" s="3"/>
      <c r="G3" s="3"/>
      <c r="H3" s="4"/>
      <c r="I3" s="5"/>
    </row>
    <row r="4" spans="1:9" ht="24.75" thickBot="1">
      <c r="A4" s="6" t="s">
        <v>3</v>
      </c>
      <c r="B4" s="7" t="s">
        <v>4</v>
      </c>
      <c r="C4" s="8" t="s">
        <v>5</v>
      </c>
      <c r="D4" s="9" t="s">
        <v>6</v>
      </c>
      <c r="E4" s="10" t="s">
        <v>7</v>
      </c>
      <c r="F4" s="11" t="s">
        <v>160</v>
      </c>
      <c r="G4" s="12" t="s">
        <v>9</v>
      </c>
      <c r="H4" s="13" t="s">
        <v>10</v>
      </c>
      <c r="I4" s="14" t="s">
        <v>11</v>
      </c>
    </row>
    <row r="5" spans="1:9" ht="34.5" thickBot="1">
      <c r="A5" s="193"/>
      <c r="B5" s="184" t="s">
        <v>12</v>
      </c>
      <c r="C5" s="183" t="s">
        <v>13</v>
      </c>
      <c r="D5" s="182" t="s">
        <v>14</v>
      </c>
      <c r="E5" s="181" t="s">
        <v>161</v>
      </c>
      <c r="F5" s="185" t="s">
        <v>163</v>
      </c>
      <c r="G5" s="186" t="s">
        <v>162</v>
      </c>
      <c r="H5" s="187" t="s">
        <v>18</v>
      </c>
      <c r="I5" s="188" t="s">
        <v>19</v>
      </c>
    </row>
    <row r="6" spans="1:9" ht="36.75" thickBot="1">
      <c r="A6" s="23" t="s">
        <v>20</v>
      </c>
      <c r="B6" s="24" t="s">
        <v>21</v>
      </c>
      <c r="C6" s="26" t="s">
        <v>23</v>
      </c>
      <c r="D6" s="26" t="s">
        <v>23</v>
      </c>
      <c r="E6" s="27" t="s">
        <v>24</v>
      </c>
      <c r="F6" s="198" t="s">
        <v>164</v>
      </c>
      <c r="G6" s="29" t="s">
        <v>26</v>
      </c>
      <c r="H6" s="58" t="s">
        <v>27</v>
      </c>
      <c r="I6" s="197" t="s">
        <v>28</v>
      </c>
    </row>
    <row r="7" spans="1:9" ht="12.75">
      <c r="A7" s="139" t="s">
        <v>139</v>
      </c>
      <c r="B7" s="31">
        <v>0</v>
      </c>
      <c r="C7" s="31">
        <v>0</v>
      </c>
      <c r="D7" s="32">
        <v>0</v>
      </c>
      <c r="E7" s="33">
        <v>0</v>
      </c>
      <c r="F7" s="164">
        <v>0</v>
      </c>
      <c r="G7" s="34">
        <v>0</v>
      </c>
      <c r="H7" s="35">
        <v>0</v>
      </c>
      <c r="I7" s="36">
        <f>SUM((B7/3)*((C7+D7+E7+F7+G7+H7)/18))</f>
        <v>0</v>
      </c>
    </row>
    <row r="8" spans="1:9" ht="12.75">
      <c r="A8" s="140" t="s">
        <v>29</v>
      </c>
      <c r="B8" s="37">
        <v>3</v>
      </c>
      <c r="C8" s="37">
        <v>3</v>
      </c>
      <c r="D8" s="38">
        <v>3</v>
      </c>
      <c r="E8" s="39">
        <v>3</v>
      </c>
      <c r="F8" s="165">
        <v>1</v>
      </c>
      <c r="G8" s="40">
        <v>1</v>
      </c>
      <c r="H8" s="41">
        <v>1</v>
      </c>
      <c r="I8" s="42">
        <f>SUM((B8/3)*((C8+D8+E8+F8+G8+H8)/18))</f>
        <v>0.6666666666666666</v>
      </c>
    </row>
    <row r="9" spans="1:9" ht="12.75">
      <c r="A9" s="140" t="s">
        <v>30</v>
      </c>
      <c r="B9" s="37">
        <v>2</v>
      </c>
      <c r="C9" s="37">
        <v>1</v>
      </c>
      <c r="D9" s="38">
        <v>1</v>
      </c>
      <c r="E9" s="39">
        <v>1</v>
      </c>
      <c r="F9" s="165">
        <v>1</v>
      </c>
      <c r="G9" s="40">
        <v>1</v>
      </c>
      <c r="H9" s="41">
        <v>1</v>
      </c>
      <c r="I9" s="42">
        <f aca="true" t="shared" si="0" ref="I9:I22">SUM((B9/3)*((C9+D9+E9+F9+G9+H9)/18))</f>
        <v>0.2222222222222222</v>
      </c>
    </row>
    <row r="10" spans="1:9" ht="12.75">
      <c r="A10" s="140" t="s">
        <v>31</v>
      </c>
      <c r="B10" s="37">
        <v>3</v>
      </c>
      <c r="C10" s="37">
        <v>2</v>
      </c>
      <c r="D10" s="38">
        <v>2</v>
      </c>
      <c r="E10" s="39">
        <v>2</v>
      </c>
      <c r="F10" s="165">
        <v>1</v>
      </c>
      <c r="G10" s="40">
        <v>1</v>
      </c>
      <c r="H10" s="41">
        <v>1</v>
      </c>
      <c r="I10" s="42">
        <f t="shared" si="0"/>
        <v>0.5</v>
      </c>
    </row>
    <row r="11" spans="1:9" ht="12.75">
      <c r="A11" s="140" t="s">
        <v>32</v>
      </c>
      <c r="B11" s="37">
        <v>1</v>
      </c>
      <c r="C11" s="37">
        <v>1</v>
      </c>
      <c r="D11" s="38">
        <v>1</v>
      </c>
      <c r="E11" s="39">
        <v>2</v>
      </c>
      <c r="F11" s="165">
        <v>1</v>
      </c>
      <c r="G11" s="40">
        <v>1</v>
      </c>
      <c r="H11" s="41">
        <v>2</v>
      </c>
      <c r="I11" s="42">
        <f t="shared" si="0"/>
        <v>0.14814814814814814</v>
      </c>
    </row>
    <row r="12" spans="1:9" ht="12.75">
      <c r="A12" s="140" t="s">
        <v>33</v>
      </c>
      <c r="B12" s="37">
        <v>2</v>
      </c>
      <c r="C12" s="37">
        <v>2</v>
      </c>
      <c r="D12" s="38">
        <v>2</v>
      </c>
      <c r="E12" s="39">
        <v>3</v>
      </c>
      <c r="F12" s="165">
        <v>2</v>
      </c>
      <c r="G12" s="40">
        <v>2</v>
      </c>
      <c r="H12" s="41">
        <v>2</v>
      </c>
      <c r="I12" s="42">
        <f t="shared" si="0"/>
        <v>0.48148148148148145</v>
      </c>
    </row>
    <row r="13" spans="1:9" ht="12.75">
      <c r="A13" s="140" t="s">
        <v>34</v>
      </c>
      <c r="B13" s="37">
        <v>1</v>
      </c>
      <c r="C13" s="37">
        <v>1</v>
      </c>
      <c r="D13" s="38">
        <v>1</v>
      </c>
      <c r="E13" s="39">
        <v>1</v>
      </c>
      <c r="F13" s="165">
        <v>1</v>
      </c>
      <c r="G13" s="40">
        <v>1</v>
      </c>
      <c r="H13" s="41">
        <v>1</v>
      </c>
      <c r="I13" s="42">
        <f t="shared" si="0"/>
        <v>0.1111111111111111</v>
      </c>
    </row>
    <row r="14" spans="1:9" ht="12.75">
      <c r="A14" s="140" t="s">
        <v>35</v>
      </c>
      <c r="B14" s="37">
        <v>0</v>
      </c>
      <c r="C14" s="37">
        <v>0</v>
      </c>
      <c r="D14" s="38">
        <v>0</v>
      </c>
      <c r="E14" s="39">
        <v>0</v>
      </c>
      <c r="F14" s="165">
        <v>0</v>
      </c>
      <c r="G14" s="40">
        <v>0</v>
      </c>
      <c r="H14" s="41">
        <v>0</v>
      </c>
      <c r="I14" s="42">
        <f t="shared" si="0"/>
        <v>0</v>
      </c>
    </row>
    <row r="15" spans="1:9" ht="12.75">
      <c r="A15" s="140" t="s">
        <v>36</v>
      </c>
      <c r="B15" s="37">
        <v>1</v>
      </c>
      <c r="C15" s="37">
        <v>2</v>
      </c>
      <c r="D15" s="38">
        <v>0</v>
      </c>
      <c r="E15" s="39">
        <v>0</v>
      </c>
      <c r="F15" s="165">
        <v>1</v>
      </c>
      <c r="G15" s="40">
        <v>1</v>
      </c>
      <c r="H15" s="41">
        <v>1</v>
      </c>
      <c r="I15" s="42">
        <f t="shared" si="0"/>
        <v>0.09259259259259259</v>
      </c>
    </row>
    <row r="16" spans="1:9" ht="12.75">
      <c r="A16" s="140" t="s">
        <v>37</v>
      </c>
      <c r="B16" s="37">
        <v>1</v>
      </c>
      <c r="C16" s="37">
        <v>1</v>
      </c>
      <c r="D16" s="38">
        <v>0</v>
      </c>
      <c r="E16" s="39">
        <v>1</v>
      </c>
      <c r="F16" s="165">
        <v>1</v>
      </c>
      <c r="G16" s="40">
        <v>1</v>
      </c>
      <c r="H16" s="41">
        <v>1</v>
      </c>
      <c r="I16" s="42">
        <f t="shared" si="0"/>
        <v>0.09259259259259259</v>
      </c>
    </row>
    <row r="17" spans="1:9" ht="12.75">
      <c r="A17" s="140" t="s">
        <v>38</v>
      </c>
      <c r="B17" s="37">
        <v>1</v>
      </c>
      <c r="C17" s="37">
        <v>1</v>
      </c>
      <c r="D17" s="38">
        <v>1</v>
      </c>
      <c r="E17" s="39">
        <v>1</v>
      </c>
      <c r="F17" s="165">
        <v>1</v>
      </c>
      <c r="G17" s="40">
        <v>1</v>
      </c>
      <c r="H17" s="41">
        <v>1</v>
      </c>
      <c r="I17" s="42">
        <f t="shared" si="0"/>
        <v>0.1111111111111111</v>
      </c>
    </row>
    <row r="18" spans="1:9" ht="12.75">
      <c r="A18" s="140" t="s">
        <v>39</v>
      </c>
      <c r="B18" s="37">
        <v>1</v>
      </c>
      <c r="C18" s="37">
        <v>1</v>
      </c>
      <c r="D18" s="38">
        <v>2</v>
      </c>
      <c r="E18" s="39">
        <v>2</v>
      </c>
      <c r="F18" s="165">
        <v>1</v>
      </c>
      <c r="G18" s="40">
        <v>1</v>
      </c>
      <c r="H18" s="41">
        <v>1</v>
      </c>
      <c r="I18" s="42">
        <f t="shared" si="0"/>
        <v>0.14814814814814814</v>
      </c>
    </row>
    <row r="19" spans="1:9" ht="12.75">
      <c r="A19" s="140" t="s">
        <v>40</v>
      </c>
      <c r="B19" s="37">
        <v>0</v>
      </c>
      <c r="C19" s="37">
        <v>0</v>
      </c>
      <c r="D19" s="38">
        <v>0</v>
      </c>
      <c r="E19" s="39">
        <v>0</v>
      </c>
      <c r="F19" s="165">
        <v>0</v>
      </c>
      <c r="G19" s="40">
        <v>0</v>
      </c>
      <c r="H19" s="41">
        <v>0</v>
      </c>
      <c r="I19" s="42">
        <f t="shared" si="0"/>
        <v>0</v>
      </c>
    </row>
    <row r="20" spans="1:9" ht="12.75">
      <c r="A20" s="140" t="s">
        <v>41</v>
      </c>
      <c r="B20" s="37">
        <v>0</v>
      </c>
      <c r="C20" s="37">
        <v>0</v>
      </c>
      <c r="D20" s="38">
        <v>0</v>
      </c>
      <c r="E20" s="39">
        <v>0</v>
      </c>
      <c r="F20" s="165">
        <v>0</v>
      </c>
      <c r="G20" s="40">
        <v>0</v>
      </c>
      <c r="H20" s="41">
        <v>0</v>
      </c>
      <c r="I20" s="42">
        <f t="shared" si="0"/>
        <v>0</v>
      </c>
    </row>
    <row r="21" spans="1:9" ht="12.75">
      <c r="A21" s="140" t="s">
        <v>42</v>
      </c>
      <c r="B21" s="37">
        <v>0</v>
      </c>
      <c r="C21" s="37">
        <v>0</v>
      </c>
      <c r="D21" s="38">
        <v>0</v>
      </c>
      <c r="E21" s="39">
        <v>0</v>
      </c>
      <c r="F21" s="165">
        <v>0</v>
      </c>
      <c r="G21" s="40">
        <v>0</v>
      </c>
      <c r="H21" s="41">
        <v>0</v>
      </c>
      <c r="I21" s="42">
        <f t="shared" si="0"/>
        <v>0</v>
      </c>
    </row>
    <row r="22" spans="1:9" ht="13.5" thickBot="1">
      <c r="A22" s="140" t="s">
        <v>43</v>
      </c>
      <c r="B22" s="37">
        <v>1</v>
      </c>
      <c r="C22" s="37">
        <v>2</v>
      </c>
      <c r="D22" s="38">
        <v>0</v>
      </c>
      <c r="E22" s="39">
        <v>3</v>
      </c>
      <c r="F22" s="165">
        <v>2</v>
      </c>
      <c r="G22" s="40">
        <v>2</v>
      </c>
      <c r="H22" s="41">
        <v>2</v>
      </c>
      <c r="I22" s="43">
        <f t="shared" si="0"/>
        <v>0.20370370370370372</v>
      </c>
    </row>
    <row r="23" spans="1:9" ht="13.5" thickBot="1">
      <c r="A23" s="44" t="s">
        <v>44</v>
      </c>
      <c r="B23" s="45">
        <f>SUM(B7:B22)/16</f>
        <v>1.0625</v>
      </c>
      <c r="C23" s="45">
        <f aca="true" t="shared" si="1" ref="C23:H23">SUM(C7:C22)/16</f>
        <v>1.0625</v>
      </c>
      <c r="D23" s="46">
        <f>SUM(D7:D22)/16</f>
        <v>0.8125</v>
      </c>
      <c r="E23" s="47">
        <f t="shared" si="1"/>
        <v>1.1875</v>
      </c>
      <c r="F23" s="45">
        <f t="shared" si="1"/>
        <v>0.8125</v>
      </c>
      <c r="G23" s="46">
        <f t="shared" si="1"/>
        <v>0.8125</v>
      </c>
      <c r="H23" s="47">
        <f t="shared" si="1"/>
        <v>0.875</v>
      </c>
      <c r="I23" s="48">
        <f>SUM(I7:I22)/16</f>
        <v>0.17361111111111113</v>
      </c>
    </row>
    <row r="24" spans="1:9" ht="13.5" thickBot="1">
      <c r="A24" s="196" t="s">
        <v>45</v>
      </c>
      <c r="B24" s="189"/>
      <c r="C24" s="49"/>
      <c r="D24" s="49"/>
      <c r="E24" s="49"/>
      <c r="F24" s="49"/>
      <c r="G24" s="49"/>
      <c r="H24" s="49"/>
      <c r="I24" s="66"/>
    </row>
    <row r="25" spans="1:9" ht="15">
      <c r="A25" s="194">
        <f>SUM(B7:B22)</f>
        <v>17</v>
      </c>
      <c r="B25" s="68"/>
      <c r="C25" s="52" t="s">
        <v>46</v>
      </c>
      <c r="D25" s="53"/>
      <c r="E25" s="54"/>
      <c r="F25" s="69"/>
      <c r="G25" s="51"/>
      <c r="H25" s="70"/>
      <c r="I25" s="71"/>
    </row>
    <row r="26" spans="1:9" ht="15.75" thickBot="1">
      <c r="A26" s="195">
        <f>SUM(C7:H22)</f>
        <v>89</v>
      </c>
      <c r="B26" s="73"/>
      <c r="C26" s="55">
        <f>SUM(I23)</f>
        <v>0.17361111111111113</v>
      </c>
      <c r="D26" s="56">
        <f>SUM(B7:B22)/48</f>
        <v>0.3541666666666667</v>
      </c>
      <c r="E26" s="57">
        <f>SUM(C7:H22)/288</f>
        <v>0.3090277777777778</v>
      </c>
      <c r="F26" s="74"/>
      <c r="G26" s="75"/>
      <c r="H26" s="76"/>
      <c r="I26" s="77"/>
    </row>
  </sheetData>
  <sheetProtection/>
  <dataValidations count="1">
    <dataValidation type="whole" showErrorMessage="1" prompt="&#10;" errorTitle="Out of Range" error="Value must be between 0 - 3&#10;" sqref="B7:H22">
      <formula1>0</formula1>
      <formula2>3</formula2>
    </dataValidation>
  </dataValidations>
  <printOptions horizontalCentered="1" verticalCentered="1"/>
  <pageMargins left="0" right="0" top="0.75" bottom="0.75" header="0.3" footer="0.3"/>
  <pageSetup fitToHeight="1" fitToWidth="1" horizontalDpi="200" verticalDpi="2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PageLayoutView="0" workbookViewId="0" topLeftCell="A10">
      <selection activeCell="G23" sqref="G23"/>
    </sheetView>
  </sheetViews>
  <sheetFormatPr defaultColWidth="9.140625" defaultRowHeight="12.75"/>
  <cols>
    <col min="1" max="1" width="20.7109375" style="0" customWidth="1"/>
    <col min="2" max="5" width="12.7109375" style="0" customWidth="1"/>
    <col min="6" max="6" width="11.421875" style="0" customWidth="1"/>
    <col min="7" max="7" width="11.57421875" style="0" customWidth="1"/>
    <col min="8" max="8" width="11.28125" style="0" customWidth="1"/>
    <col min="9" max="9" width="20.7109375" style="0" customWidth="1"/>
  </cols>
  <sheetData>
    <row r="1" spans="1:9" ht="15.75">
      <c r="A1" s="59" t="s">
        <v>0</v>
      </c>
      <c r="B1" s="60"/>
      <c r="C1" s="60"/>
      <c r="D1" s="60"/>
      <c r="E1" s="60"/>
      <c r="F1" s="60"/>
      <c r="G1" s="60"/>
      <c r="H1" s="60"/>
      <c r="I1" s="106"/>
    </row>
    <row r="2" spans="1:9" ht="16.5" thickBot="1">
      <c r="A2" s="62" t="s">
        <v>47</v>
      </c>
      <c r="B2" s="63"/>
      <c r="C2" s="63"/>
      <c r="D2" s="63"/>
      <c r="E2" s="63"/>
      <c r="F2" s="63"/>
      <c r="G2" s="63"/>
      <c r="H2" s="63"/>
      <c r="I2" s="107"/>
    </row>
    <row r="3" spans="1:9" ht="13.5" thickBot="1">
      <c r="A3" s="78"/>
      <c r="B3" s="79"/>
      <c r="C3" s="80" t="s">
        <v>2</v>
      </c>
      <c r="D3" s="81"/>
      <c r="E3" s="82"/>
      <c r="F3" s="81"/>
      <c r="G3" s="81"/>
      <c r="H3" s="82"/>
      <c r="I3" s="83"/>
    </row>
    <row r="4" spans="1:9" ht="24.75" thickBot="1">
      <c r="A4" s="6" t="s">
        <v>3</v>
      </c>
      <c r="B4" s="84" t="s">
        <v>4</v>
      </c>
      <c r="C4" s="85" t="s">
        <v>5</v>
      </c>
      <c r="D4" s="86" t="s">
        <v>6</v>
      </c>
      <c r="E4" s="87" t="s">
        <v>7</v>
      </c>
      <c r="F4" s="88" t="s">
        <v>8</v>
      </c>
      <c r="G4" s="12" t="s">
        <v>9</v>
      </c>
      <c r="H4" s="13" t="s">
        <v>10</v>
      </c>
      <c r="I4" s="14" t="s">
        <v>11</v>
      </c>
    </row>
    <row r="5" spans="1:9" ht="45.75" thickBot="1">
      <c r="A5" s="15"/>
      <c r="B5" s="16" t="s">
        <v>12</v>
      </c>
      <c r="C5" s="89" t="s">
        <v>13</v>
      </c>
      <c r="D5" s="90" t="s">
        <v>14</v>
      </c>
      <c r="E5" s="19" t="s">
        <v>15</v>
      </c>
      <c r="F5" s="91" t="s">
        <v>16</v>
      </c>
      <c r="G5" s="20" t="s">
        <v>17</v>
      </c>
      <c r="H5" s="21" t="s">
        <v>142</v>
      </c>
      <c r="I5" s="22" t="s">
        <v>19</v>
      </c>
    </row>
    <row r="6" spans="1:9" ht="36.75" thickBot="1">
      <c r="A6" s="23" t="s">
        <v>20</v>
      </c>
      <c r="B6" s="24" t="s">
        <v>21</v>
      </c>
      <c r="C6" s="92" t="s">
        <v>22</v>
      </c>
      <c r="D6" s="93" t="s">
        <v>23</v>
      </c>
      <c r="E6" s="27" t="s">
        <v>24</v>
      </c>
      <c r="F6" s="28" t="s">
        <v>25</v>
      </c>
      <c r="G6" s="29" t="s">
        <v>26</v>
      </c>
      <c r="H6" s="58" t="s">
        <v>27</v>
      </c>
      <c r="I6" s="30" t="s">
        <v>28</v>
      </c>
    </row>
    <row r="7" spans="1:9" ht="12.75">
      <c r="A7" s="97" t="s">
        <v>48</v>
      </c>
      <c r="B7" s="98">
        <v>1</v>
      </c>
      <c r="C7" s="99">
        <v>0</v>
      </c>
      <c r="D7" s="40">
        <v>0</v>
      </c>
      <c r="E7" s="98">
        <v>2</v>
      </c>
      <c r="F7" s="99">
        <v>1</v>
      </c>
      <c r="G7" s="40">
        <v>2</v>
      </c>
      <c r="H7" s="41">
        <v>2</v>
      </c>
      <c r="I7" s="100">
        <f aca="true" t="shared" si="0" ref="I7:I23">SUM((B7/3)*((C7+D7+E7+F7+G7+H7)/18))</f>
        <v>0.12962962962962962</v>
      </c>
    </row>
    <row r="8" spans="1:9" ht="12.75">
      <c r="A8" s="97" t="s">
        <v>49</v>
      </c>
      <c r="B8" s="98">
        <v>1</v>
      </c>
      <c r="C8" s="99">
        <v>0</v>
      </c>
      <c r="D8" s="40">
        <v>0</v>
      </c>
      <c r="E8" s="98">
        <v>2</v>
      </c>
      <c r="F8" s="99">
        <v>1</v>
      </c>
      <c r="G8" s="40">
        <v>2</v>
      </c>
      <c r="H8" s="41">
        <v>1</v>
      </c>
      <c r="I8" s="100">
        <f t="shared" si="0"/>
        <v>0.1111111111111111</v>
      </c>
    </row>
    <row r="9" spans="1:9" ht="12.75">
      <c r="A9" s="97" t="s">
        <v>50</v>
      </c>
      <c r="B9" s="98">
        <v>1</v>
      </c>
      <c r="C9" s="99">
        <v>1</v>
      </c>
      <c r="D9" s="40">
        <v>1</v>
      </c>
      <c r="E9" s="98">
        <v>3</v>
      </c>
      <c r="F9" s="99">
        <v>2</v>
      </c>
      <c r="G9" s="40">
        <v>2</v>
      </c>
      <c r="H9" s="41">
        <v>2</v>
      </c>
      <c r="I9" s="100">
        <f t="shared" si="0"/>
        <v>0.20370370370370372</v>
      </c>
    </row>
    <row r="10" spans="1:9" ht="12.75">
      <c r="A10" s="97" t="s">
        <v>51</v>
      </c>
      <c r="B10" s="98">
        <v>1</v>
      </c>
      <c r="C10" s="99">
        <v>0</v>
      </c>
      <c r="D10" s="40">
        <v>1</v>
      </c>
      <c r="E10" s="98">
        <v>3</v>
      </c>
      <c r="F10" s="99">
        <v>1</v>
      </c>
      <c r="G10" s="40">
        <v>2</v>
      </c>
      <c r="H10" s="41">
        <v>2</v>
      </c>
      <c r="I10" s="100">
        <f t="shared" si="0"/>
        <v>0.16666666666666666</v>
      </c>
    </row>
    <row r="11" spans="1:9" ht="12.75">
      <c r="A11" s="97" t="s">
        <v>52</v>
      </c>
      <c r="B11" s="98">
        <v>1</v>
      </c>
      <c r="C11" s="99">
        <v>0</v>
      </c>
      <c r="D11" s="40">
        <v>1</v>
      </c>
      <c r="E11" s="98">
        <v>1</v>
      </c>
      <c r="F11" s="99">
        <v>1</v>
      </c>
      <c r="G11" s="40">
        <v>1</v>
      </c>
      <c r="H11" s="41">
        <v>1</v>
      </c>
      <c r="I11" s="100">
        <f t="shared" si="0"/>
        <v>0.09259259259259259</v>
      </c>
    </row>
    <row r="12" spans="1:9" ht="12.75">
      <c r="A12" s="97" t="s">
        <v>53</v>
      </c>
      <c r="B12" s="98">
        <v>1</v>
      </c>
      <c r="C12" s="99">
        <v>1</v>
      </c>
      <c r="D12" s="40">
        <v>1</v>
      </c>
      <c r="E12" s="98">
        <v>2</v>
      </c>
      <c r="F12" s="99">
        <v>1</v>
      </c>
      <c r="G12" s="40">
        <v>1</v>
      </c>
      <c r="H12" s="41">
        <v>2</v>
      </c>
      <c r="I12" s="100">
        <f t="shared" si="0"/>
        <v>0.14814814814814814</v>
      </c>
    </row>
    <row r="13" spans="1:9" ht="12.75">
      <c r="A13" s="97" t="s">
        <v>54</v>
      </c>
      <c r="B13" s="98">
        <v>1</v>
      </c>
      <c r="C13" s="99">
        <v>1</v>
      </c>
      <c r="D13" s="40">
        <v>1</v>
      </c>
      <c r="E13" s="98">
        <v>1</v>
      </c>
      <c r="F13" s="99">
        <v>1</v>
      </c>
      <c r="G13" s="40">
        <v>1</v>
      </c>
      <c r="H13" s="41">
        <v>1</v>
      </c>
      <c r="I13" s="100">
        <f t="shared" si="0"/>
        <v>0.1111111111111111</v>
      </c>
    </row>
    <row r="14" spans="1:9" ht="24">
      <c r="A14" s="97" t="s">
        <v>55</v>
      </c>
      <c r="B14" s="98">
        <v>1</v>
      </c>
      <c r="C14" s="99">
        <v>0</v>
      </c>
      <c r="D14" s="40">
        <v>0</v>
      </c>
      <c r="E14" s="98">
        <v>1</v>
      </c>
      <c r="F14" s="99">
        <v>1</v>
      </c>
      <c r="G14" s="40">
        <v>1</v>
      </c>
      <c r="H14" s="41">
        <v>1</v>
      </c>
      <c r="I14" s="100">
        <f t="shared" si="0"/>
        <v>0.07407407407407407</v>
      </c>
    </row>
    <row r="15" spans="1:9" ht="12.75">
      <c r="A15" s="97" t="s">
        <v>56</v>
      </c>
      <c r="B15" s="98">
        <v>1</v>
      </c>
      <c r="C15" s="99">
        <v>2</v>
      </c>
      <c r="D15" s="40">
        <v>2</v>
      </c>
      <c r="E15" s="98">
        <v>2</v>
      </c>
      <c r="F15" s="99">
        <v>1</v>
      </c>
      <c r="G15" s="40">
        <v>2</v>
      </c>
      <c r="H15" s="41">
        <v>2</v>
      </c>
      <c r="I15" s="100">
        <f t="shared" si="0"/>
        <v>0.20370370370370372</v>
      </c>
    </row>
    <row r="16" spans="1:9" ht="24">
      <c r="A16" s="97" t="s">
        <v>57</v>
      </c>
      <c r="B16" s="98">
        <v>1</v>
      </c>
      <c r="C16" s="99">
        <v>1</v>
      </c>
      <c r="D16" s="40">
        <v>1</v>
      </c>
      <c r="E16" s="98">
        <v>2</v>
      </c>
      <c r="F16" s="99">
        <v>2</v>
      </c>
      <c r="G16" s="40">
        <v>1</v>
      </c>
      <c r="H16" s="41">
        <v>1</v>
      </c>
      <c r="I16" s="100">
        <f t="shared" si="0"/>
        <v>0.14814814814814814</v>
      </c>
    </row>
    <row r="17" spans="1:9" ht="12.75">
      <c r="A17" s="97" t="s">
        <v>58</v>
      </c>
      <c r="B17" s="98">
        <v>1</v>
      </c>
      <c r="C17" s="99">
        <v>0</v>
      </c>
      <c r="D17" s="40">
        <v>0</v>
      </c>
      <c r="E17" s="98">
        <v>2</v>
      </c>
      <c r="F17" s="99">
        <v>1</v>
      </c>
      <c r="G17" s="40">
        <v>1</v>
      </c>
      <c r="H17" s="41">
        <v>2</v>
      </c>
      <c r="I17" s="100">
        <f t="shared" si="0"/>
        <v>0.1111111111111111</v>
      </c>
    </row>
    <row r="18" spans="1:9" ht="24">
      <c r="A18" s="97" t="s">
        <v>59</v>
      </c>
      <c r="B18" s="98">
        <v>1</v>
      </c>
      <c r="C18" s="99">
        <v>0</v>
      </c>
      <c r="D18" s="40">
        <v>1</v>
      </c>
      <c r="E18" s="98">
        <v>2</v>
      </c>
      <c r="F18" s="99">
        <v>1</v>
      </c>
      <c r="G18" s="40">
        <v>2</v>
      </c>
      <c r="H18" s="41">
        <v>2</v>
      </c>
      <c r="I18" s="100">
        <f t="shared" si="0"/>
        <v>0.14814814814814814</v>
      </c>
    </row>
    <row r="19" spans="1:9" ht="12.75">
      <c r="A19" s="97" t="s">
        <v>60</v>
      </c>
      <c r="B19" s="98">
        <v>1</v>
      </c>
      <c r="C19" s="99">
        <v>2</v>
      </c>
      <c r="D19" s="40">
        <v>3</v>
      </c>
      <c r="E19" s="98">
        <v>3</v>
      </c>
      <c r="F19" s="99">
        <v>1</v>
      </c>
      <c r="G19" s="40">
        <v>1</v>
      </c>
      <c r="H19" s="41">
        <v>1</v>
      </c>
      <c r="I19" s="100">
        <f t="shared" si="0"/>
        <v>0.20370370370370372</v>
      </c>
    </row>
    <row r="20" spans="1:9" ht="12.75">
      <c r="A20" s="97" t="s">
        <v>61</v>
      </c>
      <c r="B20" s="98">
        <v>1</v>
      </c>
      <c r="C20" s="99">
        <v>1</v>
      </c>
      <c r="D20" s="40">
        <v>2</v>
      </c>
      <c r="E20" s="98">
        <v>2</v>
      </c>
      <c r="F20" s="99">
        <v>2</v>
      </c>
      <c r="G20" s="40">
        <v>1</v>
      </c>
      <c r="H20" s="41">
        <v>1</v>
      </c>
      <c r="I20" s="100">
        <f t="shared" si="0"/>
        <v>0.16666666666666666</v>
      </c>
    </row>
    <row r="21" spans="1:9" ht="24">
      <c r="A21" s="97" t="s">
        <v>62</v>
      </c>
      <c r="B21" s="98">
        <v>1</v>
      </c>
      <c r="C21" s="99">
        <v>1</v>
      </c>
      <c r="D21" s="40">
        <v>1</v>
      </c>
      <c r="E21" s="98">
        <v>1</v>
      </c>
      <c r="F21" s="99">
        <v>1</v>
      </c>
      <c r="G21" s="40">
        <v>1</v>
      </c>
      <c r="H21" s="41">
        <v>1</v>
      </c>
      <c r="I21" s="100">
        <f t="shared" si="0"/>
        <v>0.1111111111111111</v>
      </c>
    </row>
    <row r="22" spans="1:9" ht="12.75">
      <c r="A22" s="97" t="s">
        <v>63</v>
      </c>
      <c r="B22" s="98">
        <v>1</v>
      </c>
      <c r="C22" s="99">
        <v>1</v>
      </c>
      <c r="D22" s="40">
        <v>2</v>
      </c>
      <c r="E22" s="98">
        <v>2</v>
      </c>
      <c r="F22" s="99">
        <v>1</v>
      </c>
      <c r="G22" s="40">
        <v>2</v>
      </c>
      <c r="H22" s="41">
        <v>1</v>
      </c>
      <c r="I22" s="100">
        <f t="shared" si="0"/>
        <v>0.16666666666666666</v>
      </c>
    </row>
    <row r="23" spans="1:9" ht="13.5" thickBot="1">
      <c r="A23" s="97" t="s">
        <v>64</v>
      </c>
      <c r="B23" s="98">
        <v>1</v>
      </c>
      <c r="C23" s="99">
        <v>2</v>
      </c>
      <c r="D23" s="40">
        <v>3</v>
      </c>
      <c r="E23" s="98">
        <v>3</v>
      </c>
      <c r="F23" s="99">
        <v>1</v>
      </c>
      <c r="G23" s="40">
        <v>1</v>
      </c>
      <c r="H23" s="41">
        <v>1</v>
      </c>
      <c r="I23" s="101">
        <f t="shared" si="0"/>
        <v>0.20370370370370372</v>
      </c>
    </row>
    <row r="24" spans="1:9" ht="13.5" thickBot="1">
      <c r="A24" s="44" t="s">
        <v>44</v>
      </c>
      <c r="B24" s="102">
        <f aca="true" t="shared" si="1" ref="B24:H24">SUM(B7:B23)/17</f>
        <v>1</v>
      </c>
      <c r="C24" s="103">
        <f t="shared" si="1"/>
        <v>0.7647058823529411</v>
      </c>
      <c r="D24" s="47">
        <f t="shared" si="1"/>
        <v>1.1764705882352942</v>
      </c>
      <c r="E24" s="102">
        <f t="shared" si="1"/>
        <v>2</v>
      </c>
      <c r="F24" s="103">
        <f t="shared" si="1"/>
        <v>1.1764705882352942</v>
      </c>
      <c r="G24" s="47">
        <f t="shared" si="1"/>
        <v>1.411764705882353</v>
      </c>
      <c r="H24" s="104">
        <f t="shared" si="1"/>
        <v>1.411764705882353</v>
      </c>
      <c r="I24" s="48">
        <f>SUM(I7:I23)/17</f>
        <v>0.14705882352941174</v>
      </c>
    </row>
    <row r="25" spans="1:9" ht="13.5" thickBot="1">
      <c r="A25" s="65" t="s">
        <v>45</v>
      </c>
      <c r="B25" s="108"/>
      <c r="C25" s="108"/>
      <c r="D25" s="108"/>
      <c r="E25" s="108"/>
      <c r="F25" s="50"/>
      <c r="G25" s="50"/>
      <c r="H25" s="105"/>
      <c r="I25" s="66"/>
    </row>
    <row r="26" spans="1:9" ht="12.75">
      <c r="A26" s="67">
        <f>SUM(B7:B23)</f>
        <v>17</v>
      </c>
      <c r="B26" s="69"/>
      <c r="C26" s="52" t="s">
        <v>46</v>
      </c>
      <c r="D26" s="53"/>
      <c r="E26" s="54"/>
      <c r="F26" s="68"/>
      <c r="G26" s="68"/>
      <c r="H26" s="68"/>
      <c r="I26" s="71"/>
    </row>
    <row r="27" spans="1:9" ht="13.5" thickBot="1">
      <c r="A27" s="72">
        <f>SUM(C7:H23)</f>
        <v>135</v>
      </c>
      <c r="B27" s="74"/>
      <c r="C27" s="55">
        <f>SUM(D27*E27)</f>
        <v>0.14705882352941174</v>
      </c>
      <c r="D27" s="56">
        <f>SUM(B7:B23)/51</f>
        <v>0.3333333333333333</v>
      </c>
      <c r="E27" s="57">
        <f>SUM(C7:H23)/306</f>
        <v>0.4411764705882353</v>
      </c>
      <c r="F27" s="73"/>
      <c r="G27" s="73"/>
      <c r="H27" s="73"/>
      <c r="I27" s="77"/>
    </row>
  </sheetData>
  <sheetProtection/>
  <dataValidations count="1">
    <dataValidation type="whole" showInputMessage="1" showErrorMessage="1" errorTitle="Out of Range" error="Value must be between 3 - 0&#10;" sqref="B7:H23">
      <formula1>0</formula1>
      <formula2>3</formula2>
    </dataValidation>
  </dataValidations>
  <printOptions horizontalCentered="1" verticalCentered="1"/>
  <pageMargins left="0.75" right="0.75" top="1" bottom="1" header="0.5" footer="0.5"/>
  <pageSetup fitToHeight="1" fitToWidth="1" horizontalDpi="200" verticalDpi="200" orientation="landscape" scale="97" r:id="rId1"/>
  <headerFooter alignWithMargins="0">
    <oddFooter>&amp;LTMC-LW Hazard Vulnerablity Analysis&amp;Ras of 7-06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zoomScalePageLayoutView="0" workbookViewId="0" topLeftCell="A1">
      <selection activeCell="H14" sqref="H14"/>
    </sheetView>
  </sheetViews>
  <sheetFormatPr defaultColWidth="9.140625" defaultRowHeight="12.75"/>
  <cols>
    <col min="1" max="1" width="20.7109375" style="0" customWidth="1"/>
    <col min="2" max="5" width="12.7109375" style="0" customWidth="1"/>
    <col min="6" max="6" width="12.00390625" style="0" customWidth="1"/>
    <col min="7" max="7" width="11.421875" style="0" customWidth="1"/>
    <col min="8" max="8" width="11.140625" style="0" customWidth="1"/>
    <col min="9" max="9" width="20.7109375" style="0" customWidth="1"/>
  </cols>
  <sheetData>
    <row r="1" spans="1:9" ht="15.75">
      <c r="A1" s="59" t="s">
        <v>0</v>
      </c>
      <c r="B1" s="60"/>
      <c r="C1" s="60"/>
      <c r="D1" s="60"/>
      <c r="E1" s="60"/>
      <c r="F1" s="60"/>
      <c r="G1" s="60"/>
      <c r="H1" s="60"/>
      <c r="I1" s="106"/>
    </row>
    <row r="2" spans="1:9" ht="16.5" thickBot="1">
      <c r="A2" s="62" t="s">
        <v>65</v>
      </c>
      <c r="B2" s="63"/>
      <c r="C2" s="63"/>
      <c r="D2" s="63"/>
      <c r="E2" s="63"/>
      <c r="F2" s="63"/>
      <c r="G2" s="63"/>
      <c r="H2" s="63"/>
      <c r="I2" s="107"/>
    </row>
    <row r="3" spans="1:9" ht="13.5" thickBot="1">
      <c r="A3" s="78"/>
      <c r="B3" s="79"/>
      <c r="C3" s="80" t="s">
        <v>2</v>
      </c>
      <c r="D3" s="81"/>
      <c r="E3" s="82"/>
      <c r="F3" s="81"/>
      <c r="G3" s="81"/>
      <c r="H3" s="82"/>
      <c r="I3" s="83"/>
    </row>
    <row r="4" spans="1:9" ht="24.75" thickBot="1">
      <c r="A4" s="6" t="s">
        <v>3</v>
      </c>
      <c r="B4" s="84" t="s">
        <v>4</v>
      </c>
      <c r="C4" s="85" t="s">
        <v>5</v>
      </c>
      <c r="D4" s="86" t="s">
        <v>6</v>
      </c>
      <c r="E4" s="87" t="s">
        <v>7</v>
      </c>
      <c r="F4" s="88" t="s">
        <v>8</v>
      </c>
      <c r="G4" s="12" t="s">
        <v>9</v>
      </c>
      <c r="H4" s="13" t="s">
        <v>10</v>
      </c>
      <c r="I4" s="14" t="s">
        <v>11</v>
      </c>
    </row>
    <row r="5" spans="1:9" ht="45.75" thickBot="1">
      <c r="A5" s="15"/>
      <c r="B5" s="16" t="s">
        <v>12</v>
      </c>
      <c r="C5" s="89" t="s">
        <v>13</v>
      </c>
      <c r="D5" s="90" t="s">
        <v>14</v>
      </c>
      <c r="E5" s="19" t="s">
        <v>15</v>
      </c>
      <c r="F5" s="91" t="s">
        <v>16</v>
      </c>
      <c r="G5" s="20" t="s">
        <v>17</v>
      </c>
      <c r="H5" s="21" t="s">
        <v>142</v>
      </c>
      <c r="I5" s="22" t="s">
        <v>19</v>
      </c>
    </row>
    <row r="6" spans="1:9" ht="36.75" thickBot="1">
      <c r="A6" s="23" t="s">
        <v>20</v>
      </c>
      <c r="B6" s="24" t="s">
        <v>21</v>
      </c>
      <c r="C6" s="92" t="s">
        <v>22</v>
      </c>
      <c r="D6" s="93" t="s">
        <v>23</v>
      </c>
      <c r="E6" s="27" t="s">
        <v>24</v>
      </c>
      <c r="F6" s="28" t="s">
        <v>25</v>
      </c>
      <c r="G6" s="29" t="s">
        <v>26</v>
      </c>
      <c r="H6" s="58" t="s">
        <v>27</v>
      </c>
      <c r="I6" s="30" t="s">
        <v>28</v>
      </c>
    </row>
    <row r="7" spans="1:9" ht="12.75">
      <c r="A7" s="97" t="s">
        <v>66</v>
      </c>
      <c r="B7" s="98">
        <v>1</v>
      </c>
      <c r="C7" s="99">
        <v>2</v>
      </c>
      <c r="D7" s="40">
        <v>2</v>
      </c>
      <c r="E7" s="98">
        <v>2</v>
      </c>
      <c r="F7" s="99">
        <v>2</v>
      </c>
      <c r="G7" s="40">
        <v>2</v>
      </c>
      <c r="H7" s="41">
        <v>2</v>
      </c>
      <c r="I7" s="100">
        <f aca="true" t="shared" si="0" ref="I7:I14">SUM((B7/3)*((C7+D7+E7+F7+G7+H7)/18))</f>
        <v>0.2222222222222222</v>
      </c>
    </row>
    <row r="8" spans="1:9" ht="12.75">
      <c r="A8" s="97" t="s">
        <v>67</v>
      </c>
      <c r="B8" s="98">
        <v>1</v>
      </c>
      <c r="C8" s="99">
        <v>1</v>
      </c>
      <c r="D8" s="40">
        <v>1</v>
      </c>
      <c r="E8" s="98">
        <v>1</v>
      </c>
      <c r="F8" s="99">
        <v>1</v>
      </c>
      <c r="G8" s="40">
        <v>1</v>
      </c>
      <c r="H8" s="41">
        <v>1</v>
      </c>
      <c r="I8" s="100">
        <f>SUM((B8/3)*((C8+D8+E8+F8+G8+H8)/18))</f>
        <v>0.1111111111111111</v>
      </c>
    </row>
    <row r="9" spans="1:9" ht="12.75">
      <c r="A9" s="97" t="s">
        <v>68</v>
      </c>
      <c r="B9" s="98">
        <v>2</v>
      </c>
      <c r="C9" s="99">
        <v>3</v>
      </c>
      <c r="D9" s="40">
        <v>0</v>
      </c>
      <c r="E9" s="98">
        <v>2</v>
      </c>
      <c r="F9" s="99">
        <v>2</v>
      </c>
      <c r="G9" s="40">
        <v>2</v>
      </c>
      <c r="H9" s="41">
        <v>1</v>
      </c>
      <c r="I9" s="100">
        <f>SUM((B9/3)*((C9+D9+E9+F9+G9+H9)/18))</f>
        <v>0.37037037037037035</v>
      </c>
    </row>
    <row r="10" spans="1:9" ht="12.75">
      <c r="A10" s="97" t="s">
        <v>69</v>
      </c>
      <c r="B10" s="98">
        <v>1</v>
      </c>
      <c r="C10" s="99">
        <v>2</v>
      </c>
      <c r="D10" s="40">
        <v>1</v>
      </c>
      <c r="E10" s="98">
        <v>3</v>
      </c>
      <c r="F10" s="99">
        <v>1</v>
      </c>
      <c r="G10" s="40">
        <v>1</v>
      </c>
      <c r="H10" s="41">
        <v>1</v>
      </c>
      <c r="I10" s="100">
        <f t="shared" si="0"/>
        <v>0.16666666666666666</v>
      </c>
    </row>
    <row r="11" spans="1:9" ht="12.75">
      <c r="A11" s="97" t="s">
        <v>70</v>
      </c>
      <c r="B11" s="98">
        <v>1</v>
      </c>
      <c r="C11" s="99">
        <v>2</v>
      </c>
      <c r="D11" s="40">
        <v>2</v>
      </c>
      <c r="E11" s="98">
        <v>2</v>
      </c>
      <c r="F11" s="99">
        <v>1</v>
      </c>
      <c r="G11" s="40">
        <v>1</v>
      </c>
      <c r="H11" s="41">
        <v>3</v>
      </c>
      <c r="I11" s="100">
        <f t="shared" si="0"/>
        <v>0.20370370370370372</v>
      </c>
    </row>
    <row r="12" spans="1:9" ht="12.75">
      <c r="A12" s="97" t="s">
        <v>71</v>
      </c>
      <c r="B12" s="98">
        <v>1</v>
      </c>
      <c r="C12" s="99">
        <v>1</v>
      </c>
      <c r="D12" s="40">
        <v>1</v>
      </c>
      <c r="E12" s="98">
        <v>1</v>
      </c>
      <c r="F12" s="99">
        <v>3</v>
      </c>
      <c r="G12" s="40">
        <v>3</v>
      </c>
      <c r="H12" s="41">
        <v>3</v>
      </c>
      <c r="I12" s="100">
        <f t="shared" si="0"/>
        <v>0.2222222222222222</v>
      </c>
    </row>
    <row r="13" spans="1:9" ht="12.75">
      <c r="A13" s="97" t="s">
        <v>72</v>
      </c>
      <c r="B13" s="98">
        <v>2</v>
      </c>
      <c r="C13" s="99">
        <v>2</v>
      </c>
      <c r="D13" s="40">
        <v>1</v>
      </c>
      <c r="E13" s="98">
        <v>1</v>
      </c>
      <c r="F13" s="99">
        <v>1</v>
      </c>
      <c r="G13" s="40">
        <v>1</v>
      </c>
      <c r="H13" s="41">
        <v>3</v>
      </c>
      <c r="I13" s="100">
        <f t="shared" si="0"/>
        <v>0.3333333333333333</v>
      </c>
    </row>
    <row r="14" spans="1:9" ht="13.5" thickBot="1">
      <c r="A14" s="97" t="s">
        <v>73</v>
      </c>
      <c r="B14" s="98">
        <v>1</v>
      </c>
      <c r="C14" s="99">
        <v>1</v>
      </c>
      <c r="D14" s="40">
        <v>2</v>
      </c>
      <c r="E14" s="98">
        <v>2</v>
      </c>
      <c r="F14" s="99">
        <v>1</v>
      </c>
      <c r="G14" s="40">
        <v>1</v>
      </c>
      <c r="H14" s="110">
        <v>1</v>
      </c>
      <c r="I14" s="101">
        <f t="shared" si="0"/>
        <v>0.14814814814814814</v>
      </c>
    </row>
    <row r="15" spans="1:9" ht="13.5" thickBot="1">
      <c r="A15" s="44" t="s">
        <v>74</v>
      </c>
      <c r="B15" s="102">
        <f aca="true" t="shared" si="1" ref="B15:I15">SUM(B7:B14)/8</f>
        <v>1.25</v>
      </c>
      <c r="C15" s="103">
        <f t="shared" si="1"/>
        <v>1.75</v>
      </c>
      <c r="D15" s="47">
        <f t="shared" si="1"/>
        <v>1.25</v>
      </c>
      <c r="E15" s="102">
        <f t="shared" si="1"/>
        <v>1.75</v>
      </c>
      <c r="F15" s="103">
        <f t="shared" si="1"/>
        <v>1.5</v>
      </c>
      <c r="G15" s="47">
        <f t="shared" si="1"/>
        <v>1.5</v>
      </c>
      <c r="H15" s="104">
        <f t="shared" si="1"/>
        <v>1.875</v>
      </c>
      <c r="I15" s="48">
        <f t="shared" si="1"/>
        <v>0.2222222222222222</v>
      </c>
    </row>
    <row r="16" spans="1:9" ht="13.5" thickBot="1">
      <c r="A16" s="65" t="s">
        <v>45</v>
      </c>
      <c r="B16" s="108"/>
      <c r="C16" s="108"/>
      <c r="D16" s="108"/>
      <c r="E16" s="108"/>
      <c r="F16" s="50"/>
      <c r="G16" s="50"/>
      <c r="H16" s="105"/>
      <c r="I16" s="66"/>
    </row>
    <row r="17" spans="1:9" ht="15">
      <c r="A17" s="67">
        <f>SUM(B7:B14)</f>
        <v>10</v>
      </c>
      <c r="B17" s="69"/>
      <c r="C17" s="52" t="s">
        <v>46</v>
      </c>
      <c r="D17" s="53"/>
      <c r="E17" s="54"/>
      <c r="F17" s="111"/>
      <c r="G17" s="111"/>
      <c r="H17" s="111"/>
      <c r="I17" s="71"/>
    </row>
    <row r="18" spans="1:9" ht="13.5" thickBot="1">
      <c r="A18" s="72">
        <f>SUM(C7:H14)</f>
        <v>77</v>
      </c>
      <c r="B18" s="74"/>
      <c r="C18" s="55">
        <f>SUM(D18*E18)</f>
        <v>0.22280092592592593</v>
      </c>
      <c r="D18" s="56">
        <f>SUM(B7:B14)/24</f>
        <v>0.4166666666666667</v>
      </c>
      <c r="E18" s="57">
        <f>SUM(C7:H14)/144</f>
        <v>0.5347222222222222</v>
      </c>
      <c r="F18" s="73"/>
      <c r="G18" s="112"/>
      <c r="H18" s="73"/>
      <c r="I18" s="77"/>
    </row>
  </sheetData>
  <sheetProtection/>
  <dataValidations count="1">
    <dataValidation type="whole" showInputMessage="1" showErrorMessage="1" errorTitle="Out of Range" error="Value must be between 3 - 0&#10;" sqref="B7:H14">
      <formula1>0</formula1>
      <formula2>3</formula2>
    </dataValidation>
  </dataValidations>
  <printOptions horizontalCentered="1" verticalCentered="1"/>
  <pageMargins left="0.75" right="0.75" top="1" bottom="1" header="0.5" footer="0.5"/>
  <pageSetup fitToHeight="1" fitToWidth="1" horizontalDpi="200" verticalDpi="200" orientation="landscape" scale="97" r:id="rId1"/>
  <headerFooter alignWithMargins="0">
    <oddFooter>&amp;LTMC-LWHazard Vulnerablity Analysis&amp;Ras of 7-06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zoomScalePageLayoutView="0" workbookViewId="0" topLeftCell="A10">
      <selection activeCell="H15" sqref="H15"/>
    </sheetView>
  </sheetViews>
  <sheetFormatPr defaultColWidth="9.140625" defaultRowHeight="12.75"/>
  <cols>
    <col min="1" max="1" width="20.7109375" style="0" customWidth="1"/>
    <col min="2" max="5" width="12.7109375" style="0" customWidth="1"/>
    <col min="6" max="7" width="11.421875" style="0" customWidth="1"/>
    <col min="8" max="8" width="12.7109375" style="0" customWidth="1"/>
    <col min="9" max="9" width="20.7109375" style="0" customWidth="1"/>
  </cols>
  <sheetData>
    <row r="1" spans="1:9" ht="15.75">
      <c r="A1" s="59" t="s">
        <v>0</v>
      </c>
      <c r="B1" s="60"/>
      <c r="C1" s="60"/>
      <c r="D1" s="60"/>
      <c r="E1" s="60"/>
      <c r="F1" s="60"/>
      <c r="G1" s="60"/>
      <c r="H1" s="60"/>
      <c r="I1" s="106"/>
    </row>
    <row r="2" spans="1:9" ht="16.5" thickBot="1">
      <c r="A2" s="62" t="s">
        <v>75</v>
      </c>
      <c r="B2" s="63"/>
      <c r="C2" s="63"/>
      <c r="D2" s="63"/>
      <c r="E2" s="63"/>
      <c r="F2" s="63"/>
      <c r="G2" s="63"/>
      <c r="H2" s="63"/>
      <c r="I2" s="107"/>
    </row>
    <row r="3" spans="1:9" ht="13.5" thickBot="1">
      <c r="A3" s="78"/>
      <c r="B3" s="79"/>
      <c r="C3" s="80" t="s">
        <v>2</v>
      </c>
      <c r="D3" s="81"/>
      <c r="E3" s="82"/>
      <c r="F3" s="81"/>
      <c r="G3" s="81"/>
      <c r="H3" s="82"/>
      <c r="I3" s="83"/>
    </row>
    <row r="4" spans="1:9" ht="24.75" thickBot="1">
      <c r="A4" s="6" t="s">
        <v>3</v>
      </c>
      <c r="B4" s="7" t="s">
        <v>4</v>
      </c>
      <c r="C4" s="8" t="s">
        <v>5</v>
      </c>
      <c r="D4" s="9" t="s">
        <v>6</v>
      </c>
      <c r="E4" s="87" t="s">
        <v>7</v>
      </c>
      <c r="F4" s="88" t="s">
        <v>8</v>
      </c>
      <c r="G4" s="12" t="s">
        <v>9</v>
      </c>
      <c r="H4" s="13" t="s">
        <v>10</v>
      </c>
      <c r="I4" s="14" t="s">
        <v>11</v>
      </c>
    </row>
    <row r="5" spans="1:9" ht="34.5" thickBot="1">
      <c r="A5" s="15"/>
      <c r="B5" s="16" t="s">
        <v>12</v>
      </c>
      <c r="C5" s="17" t="s">
        <v>13</v>
      </c>
      <c r="D5" s="18" t="s">
        <v>14</v>
      </c>
      <c r="E5" s="19" t="s">
        <v>15</v>
      </c>
      <c r="F5" s="91" t="s">
        <v>16</v>
      </c>
      <c r="G5" s="20" t="s">
        <v>17</v>
      </c>
      <c r="H5" s="21" t="s">
        <v>18</v>
      </c>
      <c r="I5" s="22" t="s">
        <v>19</v>
      </c>
    </row>
    <row r="6" spans="1:9" ht="36.75" thickBot="1">
      <c r="A6" s="23" t="s">
        <v>20</v>
      </c>
      <c r="B6" s="24" t="s">
        <v>21</v>
      </c>
      <c r="C6" s="25" t="s">
        <v>22</v>
      </c>
      <c r="D6" s="26" t="s">
        <v>23</v>
      </c>
      <c r="E6" s="27" t="s">
        <v>24</v>
      </c>
      <c r="F6" s="28" t="s">
        <v>25</v>
      </c>
      <c r="G6" s="29" t="s">
        <v>26</v>
      </c>
      <c r="H6" s="58" t="s">
        <v>76</v>
      </c>
      <c r="I6" s="30" t="s">
        <v>28</v>
      </c>
    </row>
    <row r="7" spans="1:9" ht="57.75">
      <c r="A7" s="113" t="s">
        <v>137</v>
      </c>
      <c r="B7" s="94">
        <v>1</v>
      </c>
      <c r="C7" s="95">
        <v>1</v>
      </c>
      <c r="D7" s="34">
        <v>0</v>
      </c>
      <c r="E7" s="94">
        <v>3</v>
      </c>
      <c r="F7" s="95">
        <v>2</v>
      </c>
      <c r="G7" s="34">
        <v>2</v>
      </c>
      <c r="H7" s="35">
        <v>1</v>
      </c>
      <c r="I7" s="96">
        <f>SUM((B7/3)*((C7+D7+E7+F7+G7+H7)/18))</f>
        <v>0.16666666666666666</v>
      </c>
    </row>
    <row r="8" spans="1:9" ht="57.75">
      <c r="A8" s="114" t="s">
        <v>138</v>
      </c>
      <c r="B8" s="115">
        <v>1</v>
      </c>
      <c r="C8" s="116">
        <v>2</v>
      </c>
      <c r="D8" s="117">
        <v>1</v>
      </c>
      <c r="E8" s="115">
        <v>2</v>
      </c>
      <c r="F8" s="116">
        <v>2</v>
      </c>
      <c r="G8" s="117">
        <v>2</v>
      </c>
      <c r="H8" s="109">
        <v>1</v>
      </c>
      <c r="I8" s="100">
        <f aca="true" t="shared" si="0" ref="I8:I15">SUM((B8/3)*((C8+D8+E8+F8+G8+H8)/18))</f>
        <v>0.18518518518518517</v>
      </c>
    </row>
    <row r="9" spans="1:9" ht="24">
      <c r="A9" s="118" t="s">
        <v>77</v>
      </c>
      <c r="B9" s="98">
        <v>1</v>
      </c>
      <c r="C9" s="99">
        <v>1</v>
      </c>
      <c r="D9" s="40">
        <v>1</v>
      </c>
      <c r="E9" s="98">
        <v>2</v>
      </c>
      <c r="F9" s="99">
        <v>2</v>
      </c>
      <c r="G9" s="40">
        <v>2</v>
      </c>
      <c r="H9" s="41">
        <v>1</v>
      </c>
      <c r="I9" s="100">
        <f t="shared" si="0"/>
        <v>0.16666666666666666</v>
      </c>
    </row>
    <row r="10" spans="1:9" ht="24">
      <c r="A10" s="114" t="s">
        <v>78</v>
      </c>
      <c r="B10" s="115">
        <v>1</v>
      </c>
      <c r="C10" s="116">
        <v>1</v>
      </c>
      <c r="D10" s="117">
        <v>2</v>
      </c>
      <c r="E10" s="115">
        <v>2</v>
      </c>
      <c r="F10" s="116">
        <v>1</v>
      </c>
      <c r="G10" s="117">
        <v>1</v>
      </c>
      <c r="H10" s="109">
        <v>1</v>
      </c>
      <c r="I10" s="100">
        <f t="shared" si="0"/>
        <v>0.14814814814814814</v>
      </c>
    </row>
    <row r="11" spans="1:9" ht="12.75">
      <c r="A11" s="114" t="s">
        <v>79</v>
      </c>
      <c r="B11" s="115">
        <v>1</v>
      </c>
      <c r="C11" s="116">
        <v>1</v>
      </c>
      <c r="D11" s="117">
        <v>2</v>
      </c>
      <c r="E11" s="115">
        <v>2</v>
      </c>
      <c r="F11" s="116">
        <v>1</v>
      </c>
      <c r="G11" s="117">
        <v>1</v>
      </c>
      <c r="H11" s="109">
        <v>1</v>
      </c>
      <c r="I11" s="100">
        <f t="shared" si="0"/>
        <v>0.14814814814814814</v>
      </c>
    </row>
    <row r="12" spans="1:9" ht="12.75">
      <c r="A12" s="118" t="s">
        <v>80</v>
      </c>
      <c r="B12" s="98">
        <v>3</v>
      </c>
      <c r="C12" s="99">
        <v>1</v>
      </c>
      <c r="D12" s="40">
        <v>3</v>
      </c>
      <c r="E12" s="98">
        <v>3</v>
      </c>
      <c r="F12" s="99">
        <v>2</v>
      </c>
      <c r="G12" s="40">
        <v>2</v>
      </c>
      <c r="H12" s="41">
        <v>1</v>
      </c>
      <c r="I12" s="100">
        <f t="shared" si="0"/>
        <v>0.6666666666666666</v>
      </c>
    </row>
    <row r="13" spans="1:9" ht="24">
      <c r="A13" s="114" t="s">
        <v>81</v>
      </c>
      <c r="B13" s="115">
        <v>1</v>
      </c>
      <c r="C13" s="116">
        <v>1</v>
      </c>
      <c r="D13" s="117">
        <v>2</v>
      </c>
      <c r="E13" s="115">
        <v>2</v>
      </c>
      <c r="F13" s="116">
        <v>3</v>
      </c>
      <c r="G13" s="117">
        <v>3</v>
      </c>
      <c r="H13" s="109">
        <v>1</v>
      </c>
      <c r="I13" s="100">
        <f t="shared" si="0"/>
        <v>0.2222222222222222</v>
      </c>
    </row>
    <row r="14" spans="1:9" ht="24">
      <c r="A14" s="118" t="s">
        <v>82</v>
      </c>
      <c r="B14" s="98">
        <v>1</v>
      </c>
      <c r="C14" s="119">
        <v>2</v>
      </c>
      <c r="D14" s="40">
        <v>1</v>
      </c>
      <c r="E14" s="98">
        <v>2</v>
      </c>
      <c r="F14" s="99">
        <v>3</v>
      </c>
      <c r="G14" s="40">
        <v>3</v>
      </c>
      <c r="H14" s="41">
        <v>1</v>
      </c>
      <c r="I14" s="100">
        <f t="shared" si="0"/>
        <v>0.2222222222222222</v>
      </c>
    </row>
    <row r="15" spans="1:9" ht="13.5" thickBot="1">
      <c r="A15" s="118" t="s">
        <v>83</v>
      </c>
      <c r="B15" s="98">
        <v>1</v>
      </c>
      <c r="C15" s="119">
        <v>2</v>
      </c>
      <c r="D15" s="40">
        <v>1</v>
      </c>
      <c r="E15" s="98">
        <v>2</v>
      </c>
      <c r="F15" s="99">
        <v>2</v>
      </c>
      <c r="G15" s="40">
        <v>3</v>
      </c>
      <c r="H15" s="41">
        <v>1</v>
      </c>
      <c r="I15" s="101">
        <f t="shared" si="0"/>
        <v>0.20370370370370372</v>
      </c>
    </row>
    <row r="16" spans="1:9" ht="13.5" thickBot="1">
      <c r="A16" s="44" t="s">
        <v>74</v>
      </c>
      <c r="B16" s="120">
        <f>SUM(B7:B15)/9</f>
        <v>1.2222222222222223</v>
      </c>
      <c r="C16" s="47">
        <f aca="true" t="shared" si="1" ref="C16:H16">SUM(C7:C15)/9</f>
        <v>1.3333333333333333</v>
      </c>
      <c r="D16" s="102">
        <f t="shared" si="1"/>
        <v>1.4444444444444444</v>
      </c>
      <c r="E16" s="102">
        <f t="shared" si="1"/>
        <v>2.2222222222222223</v>
      </c>
      <c r="F16" s="103">
        <f t="shared" si="1"/>
        <v>2</v>
      </c>
      <c r="G16" s="102">
        <f t="shared" si="1"/>
        <v>2.111111111111111</v>
      </c>
      <c r="H16" s="102">
        <f t="shared" si="1"/>
        <v>1</v>
      </c>
      <c r="I16" s="48">
        <f>SUM(I7:I15)/9</f>
        <v>0.2366255144032922</v>
      </c>
    </row>
    <row r="17" spans="1:9" ht="12.75">
      <c r="A17" s="122"/>
      <c r="B17" s="69"/>
      <c r="C17" s="123"/>
      <c r="D17" s="121"/>
      <c r="E17" s="121"/>
      <c r="F17" s="68"/>
      <c r="G17" s="68"/>
      <c r="H17" s="68"/>
      <c r="I17" s="71"/>
    </row>
    <row r="18" spans="1:9" ht="13.5" thickBot="1">
      <c r="A18" s="65" t="s">
        <v>45</v>
      </c>
      <c r="B18" s="108"/>
      <c r="C18" s="108"/>
      <c r="D18" s="108"/>
      <c r="E18" s="108"/>
      <c r="F18" s="50"/>
      <c r="G18" s="50"/>
      <c r="H18" s="105"/>
      <c r="I18" s="66"/>
    </row>
    <row r="19" spans="1:9" ht="12.75">
      <c r="A19" s="67">
        <f>SUM(B7:B15)</f>
        <v>11</v>
      </c>
      <c r="B19" s="69"/>
      <c r="C19" s="52" t="s">
        <v>46</v>
      </c>
      <c r="D19" s="53"/>
      <c r="E19" s="54"/>
      <c r="F19" s="124"/>
      <c r="G19" s="124"/>
      <c r="H19" s="124"/>
      <c r="I19" s="125"/>
    </row>
    <row r="20" spans="1:9" ht="13.5" thickBot="1">
      <c r="A20" s="72">
        <f>SUM(C7:H15)</f>
        <v>91</v>
      </c>
      <c r="B20" s="74"/>
      <c r="C20" s="55">
        <f>SUM(D20*E20)</f>
        <v>0.2288523090992227</v>
      </c>
      <c r="D20" s="56">
        <f>SUM(B7:B15)/27</f>
        <v>0.4074074074074074</v>
      </c>
      <c r="E20" s="57">
        <f>SUM(C7:H15)/162</f>
        <v>0.5617283950617284</v>
      </c>
      <c r="F20" s="126"/>
      <c r="G20" s="127"/>
      <c r="H20" s="126"/>
      <c r="I20" s="128"/>
    </row>
  </sheetData>
  <sheetProtection/>
  <dataValidations count="1">
    <dataValidation type="whole" showInputMessage="1" showErrorMessage="1" errorTitle="Out of Range" error="Value must be between 0 - 3&#10;" sqref="B7:H15">
      <formula1>0</formula1>
      <formula2>3</formula2>
    </dataValidation>
  </dataValidations>
  <printOptions horizontalCentered="1" verticalCentered="1"/>
  <pageMargins left="0.75" right="0.75" top="1" bottom="1" header="0.5" footer="0.5"/>
  <pageSetup fitToHeight="1" fitToWidth="1" horizontalDpi="200" verticalDpi="200" orientation="landscape" scale="96" r:id="rId1"/>
  <headerFooter alignWithMargins="0">
    <oddFooter>&amp;LTMC-LWHazard Vulnerablity Analysis&amp;Ras of 7-06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89.421875" style="0" bestFit="1" customWidth="1"/>
    <col min="2" max="5" width="4.57421875" style="0" customWidth="1"/>
    <col min="6" max="6" width="5.7109375" style="0" customWidth="1"/>
  </cols>
  <sheetData>
    <row r="1" spans="1:7" ht="13.5" thickBot="1">
      <c r="A1" s="141" t="s">
        <v>166</v>
      </c>
      <c r="B1" s="141"/>
      <c r="C1" s="141"/>
      <c r="D1" s="141"/>
      <c r="E1" s="141"/>
      <c r="F1" s="141"/>
      <c r="G1" s="141"/>
    </row>
    <row r="2" spans="1:7" ht="73.5">
      <c r="A2" s="156"/>
      <c r="B2" s="157" t="s">
        <v>84</v>
      </c>
      <c r="C2" s="157" t="s">
        <v>85</v>
      </c>
      <c r="D2" s="157" t="s">
        <v>86</v>
      </c>
      <c r="E2" s="157" t="s">
        <v>87</v>
      </c>
      <c r="F2" s="158" t="s">
        <v>88</v>
      </c>
      <c r="G2" s="142"/>
    </row>
    <row r="3" spans="1:13" ht="12.75">
      <c r="A3" s="159" t="s">
        <v>89</v>
      </c>
      <c r="B3" s="153">
        <f>'Natural Hazards'!D26</f>
        <v>0.3541666666666667</v>
      </c>
      <c r="C3" s="154">
        <f>'Technological Hazards'!D27</f>
        <v>0.3333333333333333</v>
      </c>
      <c r="D3" s="153">
        <f>'Human Hazards'!D18</f>
        <v>0.4166666666666667</v>
      </c>
      <c r="E3" s="154">
        <f>'Hazardous Materials'!D20</f>
        <v>0.4074074074074074</v>
      </c>
      <c r="F3" s="160">
        <f>('Natural Hazards'!A25+'Technological Hazards'!A26+'Human Hazards'!A17+'Hazardous Materials'!A19)/162</f>
        <v>0.3395061728395062</v>
      </c>
      <c r="G3" s="143"/>
      <c r="H3" s="133"/>
      <c r="I3" s="133"/>
      <c r="J3" s="133"/>
      <c r="K3" s="133"/>
      <c r="L3" s="133"/>
      <c r="M3" s="133"/>
    </row>
    <row r="4" spans="1:13" ht="12.75">
      <c r="A4" s="159" t="s">
        <v>140</v>
      </c>
      <c r="B4" s="155">
        <f>'Natural Hazards'!E26</f>
        <v>0.3090277777777778</v>
      </c>
      <c r="C4" s="154">
        <f>'Technological Hazards'!E27</f>
        <v>0.4411764705882353</v>
      </c>
      <c r="D4" s="153">
        <f>'Human Hazards'!E18</f>
        <v>0.5347222222222222</v>
      </c>
      <c r="E4" s="154">
        <f>'Hazardous Materials'!E20</f>
        <v>0.5617283950617284</v>
      </c>
      <c r="F4" s="160">
        <f>('Natural Hazards'!A25+'Technological Hazards'!A27+'Human Hazards'!A18+'Hazardous Materials'!A20)/972</f>
        <v>0.3292181069958848</v>
      </c>
      <c r="G4" s="144"/>
      <c r="H4" s="134"/>
      <c r="I4" s="130"/>
      <c r="J4" s="130"/>
      <c r="K4" s="130"/>
      <c r="L4" s="130"/>
      <c r="M4" s="135"/>
    </row>
    <row r="5" spans="1:13" ht="12.75">
      <c r="A5" s="159"/>
      <c r="B5" s="154"/>
      <c r="C5" s="154"/>
      <c r="D5" s="154"/>
      <c r="E5" s="154"/>
      <c r="F5" s="160"/>
      <c r="G5" s="144"/>
      <c r="H5" s="136"/>
      <c r="I5" s="131"/>
      <c r="J5" s="132"/>
      <c r="K5" s="131"/>
      <c r="L5" s="132"/>
      <c r="M5" s="132"/>
    </row>
    <row r="6" spans="1:13" ht="13.5" thickBot="1">
      <c r="A6" s="161" t="s">
        <v>90</v>
      </c>
      <c r="B6" s="162">
        <f>'Natural Hazards'!C26</f>
        <v>0.17361111111111113</v>
      </c>
      <c r="C6" s="162">
        <f>'Technological Hazards'!C27</f>
        <v>0.14705882352941174</v>
      </c>
      <c r="D6" s="162">
        <f>'Human Hazards'!C18</f>
        <v>0.22280092592592593</v>
      </c>
      <c r="E6" s="162">
        <f>'Hazardous Materials'!C20</f>
        <v>0.2288523090992227</v>
      </c>
      <c r="F6" s="163">
        <f>SUM(F3*F4)</f>
        <v>0.11177157953563989</v>
      </c>
      <c r="G6" s="145"/>
      <c r="H6" s="136"/>
      <c r="I6" s="131"/>
      <c r="J6" s="132"/>
      <c r="K6" s="131"/>
      <c r="L6" s="132"/>
      <c r="M6" s="132"/>
    </row>
    <row r="7" spans="1:13" ht="12.75">
      <c r="A7" s="146"/>
      <c r="B7" s="144"/>
      <c r="C7" s="144"/>
      <c r="D7" s="144"/>
      <c r="E7" s="144"/>
      <c r="F7" s="144"/>
      <c r="G7" s="144"/>
      <c r="H7" s="136"/>
      <c r="I7" s="132"/>
      <c r="J7" s="132"/>
      <c r="K7" s="132"/>
      <c r="L7" s="132"/>
      <c r="M7" s="132"/>
    </row>
    <row r="8" spans="1:13" ht="12.75">
      <c r="A8" s="146"/>
      <c r="B8" s="144"/>
      <c r="C8" s="144"/>
      <c r="D8" s="144"/>
      <c r="E8" s="144"/>
      <c r="F8" s="144"/>
      <c r="G8" s="144"/>
      <c r="H8" s="137"/>
      <c r="I8" s="138"/>
      <c r="J8" s="138"/>
      <c r="K8" s="138"/>
      <c r="L8" s="138"/>
      <c r="M8" s="138"/>
    </row>
    <row r="9" spans="1:7" ht="12.75">
      <c r="A9" s="144"/>
      <c r="B9" s="144"/>
      <c r="C9" s="144"/>
      <c r="D9" s="144"/>
      <c r="E9" s="144"/>
      <c r="F9" s="144"/>
      <c r="G9" s="144"/>
    </row>
    <row r="10" spans="1:7" ht="12.75">
      <c r="A10" s="144"/>
      <c r="B10" s="144"/>
      <c r="C10" s="144"/>
      <c r="D10" s="144"/>
      <c r="E10" s="144"/>
      <c r="F10" s="144"/>
      <c r="G10" s="144"/>
    </row>
    <row r="11" spans="1:7" ht="12.75">
      <c r="A11" s="144"/>
      <c r="B11" s="144"/>
      <c r="C11" s="144"/>
      <c r="D11" s="144"/>
      <c r="E11" s="144"/>
      <c r="F11" s="144"/>
      <c r="G11" s="144"/>
    </row>
    <row r="12" spans="1:7" ht="12.75">
      <c r="A12" s="144"/>
      <c r="B12" s="144"/>
      <c r="C12" s="144"/>
      <c r="D12" s="144"/>
      <c r="E12" s="144"/>
      <c r="F12" s="144"/>
      <c r="G12" s="144"/>
    </row>
    <row r="13" spans="1:7" ht="12.75">
      <c r="A13" s="144"/>
      <c r="B13" s="144"/>
      <c r="C13" s="144"/>
      <c r="D13" s="144"/>
      <c r="E13" s="144"/>
      <c r="F13" s="144"/>
      <c r="G13" s="144"/>
    </row>
    <row r="14" spans="1:7" ht="12.75">
      <c r="A14" s="144"/>
      <c r="B14" s="144"/>
      <c r="C14" s="144"/>
      <c r="D14" s="144"/>
      <c r="E14" s="144"/>
      <c r="F14" s="144"/>
      <c r="G14" s="144"/>
    </row>
    <row r="15" spans="1:7" ht="12.75">
      <c r="A15" s="144"/>
      <c r="B15" s="144"/>
      <c r="C15" s="144"/>
      <c r="D15" s="144"/>
      <c r="E15" s="144"/>
      <c r="F15" s="144"/>
      <c r="G15" s="144"/>
    </row>
    <row r="16" spans="1:7" ht="12.75">
      <c r="A16" s="144"/>
      <c r="B16" s="144"/>
      <c r="C16" s="144"/>
      <c r="D16" s="144"/>
      <c r="E16" s="144"/>
      <c r="F16" s="144"/>
      <c r="G16" s="144"/>
    </row>
    <row r="17" spans="1:7" ht="12.75">
      <c r="A17" s="144"/>
      <c r="B17" s="144"/>
      <c r="C17" s="144"/>
      <c r="D17" s="144"/>
      <c r="E17" s="144"/>
      <c r="F17" s="144"/>
      <c r="G17" s="144"/>
    </row>
    <row r="18" spans="1:7" ht="12.75">
      <c r="A18" s="144"/>
      <c r="B18" s="144"/>
      <c r="C18" s="144"/>
      <c r="D18" s="144"/>
      <c r="E18" s="144"/>
      <c r="F18" s="144"/>
      <c r="G18" s="144"/>
    </row>
    <row r="19" spans="1:7" ht="12.75">
      <c r="A19" s="144"/>
      <c r="B19" s="144"/>
      <c r="C19" s="144"/>
      <c r="D19" s="144"/>
      <c r="E19" s="144"/>
      <c r="F19" s="144"/>
      <c r="G19" s="144"/>
    </row>
    <row r="20" spans="1:7" ht="12.75">
      <c r="A20" s="144"/>
      <c r="B20" s="144"/>
      <c r="C20" s="144"/>
      <c r="D20" s="144"/>
      <c r="E20" s="144"/>
      <c r="F20" s="144"/>
      <c r="G20" s="144"/>
    </row>
    <row r="21" spans="1:7" ht="12.75">
      <c r="A21" s="144"/>
      <c r="B21" s="144"/>
      <c r="C21" s="144"/>
      <c r="D21" s="144"/>
      <c r="E21" s="144"/>
      <c r="F21" s="144"/>
      <c r="G21" s="144"/>
    </row>
    <row r="22" spans="1:7" ht="12.75">
      <c r="A22" s="144"/>
      <c r="B22" s="144"/>
      <c r="C22" s="144"/>
      <c r="D22" s="144"/>
      <c r="E22" s="144"/>
      <c r="F22" s="144"/>
      <c r="G22" s="144"/>
    </row>
    <row r="23" spans="1:7" ht="12.75">
      <c r="A23" s="144"/>
      <c r="B23" s="144"/>
      <c r="C23" s="144"/>
      <c r="D23" s="144"/>
      <c r="E23" s="144"/>
      <c r="F23" s="144"/>
      <c r="G23" s="144"/>
    </row>
    <row r="24" spans="1:7" ht="12.75">
      <c r="A24" s="144"/>
      <c r="B24" s="144"/>
      <c r="C24" s="144"/>
      <c r="D24" s="144"/>
      <c r="E24" s="144"/>
      <c r="F24" s="144"/>
      <c r="G24" s="144"/>
    </row>
    <row r="25" spans="1:7" ht="12.75">
      <c r="A25" s="144"/>
      <c r="B25" s="144"/>
      <c r="C25" s="144"/>
      <c r="D25" s="144"/>
      <c r="E25" s="144"/>
      <c r="F25" s="144"/>
      <c r="G25" s="144"/>
    </row>
    <row r="26" spans="1:7" ht="12.75">
      <c r="A26" s="144"/>
      <c r="B26" s="144"/>
      <c r="C26" s="144"/>
      <c r="D26" s="144"/>
      <c r="E26" s="144"/>
      <c r="F26" s="144"/>
      <c r="G26" s="144"/>
    </row>
    <row r="27" spans="1:7" ht="12.75">
      <c r="A27" s="144"/>
      <c r="B27" s="144"/>
      <c r="C27" s="144"/>
      <c r="D27" s="144"/>
      <c r="E27" s="144"/>
      <c r="F27" s="144"/>
      <c r="G27" s="144"/>
    </row>
    <row r="28" spans="1:7" ht="12.75">
      <c r="A28" s="144"/>
      <c r="B28" s="144"/>
      <c r="C28" s="144"/>
      <c r="D28" s="144"/>
      <c r="E28" s="144"/>
      <c r="F28" s="144"/>
      <c r="G28" s="144"/>
    </row>
    <row r="29" spans="1:7" ht="12.75">
      <c r="A29" s="144"/>
      <c r="B29" s="144"/>
      <c r="C29" s="144"/>
      <c r="D29" s="144"/>
      <c r="E29" s="144"/>
      <c r="F29" s="144"/>
      <c r="G29" s="144"/>
    </row>
    <row r="30" spans="1:7" ht="12.75">
      <c r="A30" s="144"/>
      <c r="B30" s="144"/>
      <c r="C30" s="144"/>
      <c r="D30" s="144"/>
      <c r="E30" s="144"/>
      <c r="F30" s="144"/>
      <c r="G30" s="144"/>
    </row>
    <row r="31" spans="1:7" ht="12.75">
      <c r="A31" s="144"/>
      <c r="B31" s="144"/>
      <c r="C31" s="144"/>
      <c r="D31" s="144"/>
      <c r="E31" s="144"/>
      <c r="F31" s="144"/>
      <c r="G31" s="144"/>
    </row>
    <row r="32" spans="1:7" ht="12.75">
      <c r="A32" s="144"/>
      <c r="B32" s="144"/>
      <c r="C32" s="144"/>
      <c r="D32" s="144"/>
      <c r="E32" s="144"/>
      <c r="F32" s="144"/>
      <c r="G32" s="144"/>
    </row>
    <row r="33" spans="1:7" ht="12.75">
      <c r="A33" s="144"/>
      <c r="B33" s="144"/>
      <c r="C33" s="144"/>
      <c r="D33" s="144"/>
      <c r="E33" s="144"/>
      <c r="F33" s="144"/>
      <c r="G33" s="144"/>
    </row>
    <row r="34" spans="1:7" ht="12.75">
      <c r="A34" s="144"/>
      <c r="B34" s="144"/>
      <c r="C34" s="144"/>
      <c r="D34" s="144"/>
      <c r="E34" s="144"/>
      <c r="F34" s="144"/>
      <c r="G34" s="144"/>
    </row>
    <row r="35" spans="1:7" ht="12.75">
      <c r="A35" s="144"/>
      <c r="B35" s="144"/>
      <c r="C35" s="144"/>
      <c r="D35" s="144"/>
      <c r="E35" s="144"/>
      <c r="F35" s="144"/>
      <c r="G35" s="144"/>
    </row>
    <row r="36" spans="1:7" ht="12.75">
      <c r="A36" s="144"/>
      <c r="B36" s="144"/>
      <c r="C36" s="144"/>
      <c r="D36" s="144"/>
      <c r="E36" s="144"/>
      <c r="F36" s="144"/>
      <c r="G36" s="144"/>
    </row>
    <row r="37" spans="1:7" ht="12.75">
      <c r="A37" s="144"/>
      <c r="B37" s="144"/>
      <c r="C37" s="144"/>
      <c r="D37" s="144"/>
      <c r="E37" s="144"/>
      <c r="F37" s="144"/>
      <c r="G37" s="144"/>
    </row>
    <row r="38" spans="1:7" ht="12.75">
      <c r="A38" s="144"/>
      <c r="B38" s="144"/>
      <c r="C38" s="144"/>
      <c r="D38" s="144"/>
      <c r="E38" s="144"/>
      <c r="F38" s="144"/>
      <c r="G38" s="144"/>
    </row>
    <row r="39" spans="1:7" ht="12.75">
      <c r="A39" s="144"/>
      <c r="B39" s="144"/>
      <c r="C39" s="144"/>
      <c r="D39" s="144"/>
      <c r="E39" s="144"/>
      <c r="F39" s="144"/>
      <c r="G39" s="144"/>
    </row>
    <row r="40" spans="1:7" ht="12.75">
      <c r="A40" s="144"/>
      <c r="B40" s="144"/>
      <c r="C40" s="144"/>
      <c r="D40" s="144"/>
      <c r="E40" s="144"/>
      <c r="F40" s="144"/>
      <c r="G40" s="144"/>
    </row>
    <row r="41" spans="1:7" ht="12.75">
      <c r="A41" s="144"/>
      <c r="B41" s="144"/>
      <c r="C41" s="144"/>
      <c r="D41" s="144"/>
      <c r="E41" s="144"/>
      <c r="F41" s="144"/>
      <c r="G41" s="144"/>
    </row>
    <row r="42" spans="1:7" ht="12.75">
      <c r="A42" s="144"/>
      <c r="B42" s="144"/>
      <c r="C42" s="144"/>
      <c r="D42" s="144"/>
      <c r="E42" s="144"/>
      <c r="F42" s="144"/>
      <c r="G42" s="144"/>
    </row>
    <row r="43" spans="1:7" ht="12.75">
      <c r="A43" s="144"/>
      <c r="B43" s="144"/>
      <c r="C43" s="144"/>
      <c r="D43" s="144"/>
      <c r="E43" s="144"/>
      <c r="F43" s="144"/>
      <c r="G43" s="144"/>
    </row>
    <row r="44" spans="1:7" ht="12.75">
      <c r="A44" s="147" t="s">
        <v>91</v>
      </c>
      <c r="B44" s="148"/>
      <c r="C44" s="148"/>
      <c r="D44" s="148"/>
      <c r="E44" s="148"/>
      <c r="F44" s="148"/>
      <c r="G44" s="149"/>
    </row>
    <row r="45" spans="1:7" ht="12.75">
      <c r="A45" s="150" t="s">
        <v>92</v>
      </c>
      <c r="B45" s="151"/>
      <c r="C45" s="151"/>
      <c r="D45" s="151"/>
      <c r="E45" s="151"/>
      <c r="F45" s="151"/>
      <c r="G45" s="152"/>
    </row>
  </sheetData>
  <sheetProtection/>
  <printOptions horizontalCentered="1" verticalCentered="1"/>
  <pageMargins left="0.75" right="0.75" top="1" bottom="1" header="0.5" footer="0.5"/>
  <pageSetup fitToHeight="1" fitToWidth="1" horizontalDpi="200" verticalDpi="200" orientation="landscape" scale="74" r:id="rId2"/>
  <headerFooter alignWithMargins="0">
    <oddFooter>&amp;LTMC - LW Hazard Vulnerablity Analysis&amp;Ras of 7-06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Manley</dc:creator>
  <cp:keywords/>
  <dc:description/>
  <cp:lastModifiedBy>Marla</cp:lastModifiedBy>
  <cp:lastPrinted>2010-09-22T12:48:04Z</cp:lastPrinted>
  <dcterms:created xsi:type="dcterms:W3CDTF">2003-08-04T00:02:29Z</dcterms:created>
  <dcterms:modified xsi:type="dcterms:W3CDTF">2010-09-30T01:49:20Z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-918852125</vt:i4>
  </property>
  <property fmtid="{D5CDD505-2E9C-101B-9397-08002B2CF9AE}" pid="3" name="_EmailSubject">
    <vt:lpwstr>Hazard Vulnerability Analysis</vt:lpwstr>
  </property>
  <property fmtid="{D5CDD505-2E9C-101B-9397-08002B2CF9AE}" pid="4" name="_AuthorEmail">
    <vt:lpwstr>William.Prost@tmcmed.org</vt:lpwstr>
  </property>
  <property fmtid="{D5CDD505-2E9C-101B-9397-08002B2CF9AE}" pid="5" name="_AuthorEmailDisplayName">
    <vt:lpwstr>Prost, William A</vt:lpwstr>
  </property>
  <property fmtid="{D5CDD505-2E9C-101B-9397-08002B2CF9AE}" pid="6" name="_ReviewingToolsShownOnce">
    <vt:lpwstr/>
  </property>
</Properties>
</file>